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2課専用\300110子ども家庭課企画係\00_係専用\02子ども未来基金\06　子ども未来基金（活動助成）\R6助成\03 申請書類一式\"/>
    </mc:Choice>
  </mc:AlternateContent>
  <bookViews>
    <workbookView xWindow="480" yWindow="120" windowWidth="19392" windowHeight="7152"/>
  </bookViews>
  <sheets>
    <sheet name="予算書（活動費助成）" sheetId="8" r:id="rId1"/>
    <sheet name="記入例（活動費助成）" sheetId="10" r:id="rId2"/>
    <sheet name="予算書 (会場費助成)" sheetId="11" r:id="rId3"/>
    <sheet name="記入例(会場費助成)" sheetId="12" r:id="rId4"/>
  </sheets>
  <definedNames>
    <definedName name="_xlnm.Print_Area" localSheetId="3">'記入例(会場費助成)'!$A$1:$H$46</definedName>
    <definedName name="_xlnm.Print_Area" localSheetId="2">'予算書 (会場費助成)'!$A$1:$H$46</definedName>
  </definedNames>
  <calcPr calcId="162913"/>
</workbook>
</file>

<file path=xl/calcChain.xml><?xml version="1.0" encoding="utf-8"?>
<calcChain xmlns="http://schemas.openxmlformats.org/spreadsheetml/2006/main">
  <c r="B10" i="12" l="1"/>
  <c r="C4" i="12"/>
  <c r="A4" i="12"/>
  <c r="B22" i="12"/>
  <c r="B16" i="12"/>
  <c r="F28" i="12" s="1"/>
  <c r="F30" i="12" s="1"/>
  <c r="F31" i="12" s="1"/>
  <c r="B11" i="12"/>
  <c r="B28" i="12" s="1"/>
  <c r="B30" i="12" s="1"/>
  <c r="B31" i="12" s="1"/>
  <c r="B33" i="12" l="1"/>
  <c r="B39" i="12" s="1"/>
  <c r="B23" i="12"/>
  <c r="B38" i="12" s="1"/>
  <c r="B22" i="11"/>
  <c r="B16" i="11"/>
  <c r="F28" i="11" s="1"/>
  <c r="F30" i="11" s="1"/>
  <c r="F31" i="11" s="1"/>
  <c r="B11" i="11"/>
  <c r="B40" i="12" l="1"/>
  <c r="B43" i="12" s="1"/>
  <c r="B46" i="12" s="1"/>
  <c r="B23" i="11"/>
  <c r="B38" i="11"/>
  <c r="B28" i="11"/>
  <c r="B33" i="10"/>
  <c r="B30" i="11" l="1"/>
  <c r="B31" i="11" s="1"/>
  <c r="B33" i="11" s="1"/>
  <c r="B87" i="10"/>
  <c r="B36" i="10"/>
  <c r="B69" i="10" s="1"/>
  <c r="B71" i="10" s="1"/>
  <c r="B73" i="10" s="1"/>
  <c r="B22" i="10"/>
  <c r="B20" i="10"/>
  <c r="B12" i="10"/>
  <c r="B45" i="10"/>
  <c r="B30" i="10"/>
  <c r="B39" i="11" l="1"/>
  <c r="B40" i="11" s="1"/>
  <c r="B43" i="11" s="1"/>
  <c r="B46" i="11" s="1"/>
  <c r="B37" i="10"/>
  <c r="B46" i="10" s="1"/>
  <c r="B80" i="10" s="1"/>
  <c r="B51" i="10"/>
  <c r="B57" i="10" l="1"/>
  <c r="B60" i="10" s="1"/>
  <c r="B64" i="10" s="1"/>
  <c r="B66" i="10" s="1"/>
  <c r="B54" i="10"/>
  <c r="B56" i="10" s="1"/>
  <c r="B75" i="10" l="1"/>
  <c r="B81" i="10" s="1"/>
  <c r="B82" i="10" s="1"/>
  <c r="B85" i="10" s="1"/>
  <c r="B88" i="10" s="1"/>
  <c r="B45" i="8" l="1"/>
  <c r="B36" i="8"/>
  <c r="B69" i="8" s="1"/>
  <c r="B71" i="8" s="1"/>
  <c r="B73" i="8" s="1"/>
  <c r="B30" i="8"/>
  <c r="B37" i="8" l="1"/>
  <c r="B46" i="8" s="1"/>
  <c r="B80" i="8" s="1"/>
  <c r="B51" i="8"/>
  <c r="B57" i="8" l="1"/>
  <c r="B60" i="8" s="1"/>
  <c r="B64" i="8" s="1"/>
  <c r="B66" i="8" s="1"/>
  <c r="B54" i="8"/>
  <c r="B56" i="8" s="1"/>
  <c r="B75" i="8" l="1"/>
  <c r="B81" i="8" s="1"/>
  <c r="B82" i="8" s="1"/>
  <c r="B85" i="8" s="1"/>
  <c r="B88" i="8" s="1"/>
</calcChain>
</file>

<file path=xl/sharedStrings.xml><?xml version="1.0" encoding="utf-8"?>
<sst xmlns="http://schemas.openxmlformats.org/spreadsheetml/2006/main" count="343" uniqueCount="113">
  <si>
    <t>団　　体　　名</t>
  </si>
  <si>
    <t>【支出】</t>
  </si>
  <si>
    <t>活　　動　　名</t>
    <rPh sb="0" eb="1">
      <t>カツ</t>
    </rPh>
    <rPh sb="3" eb="4">
      <t>ドウ</t>
    </rPh>
    <phoneticPr fontId="2"/>
  </si>
  <si>
    <t>費　目</t>
    <rPh sb="0" eb="1">
      <t>ヒ</t>
    </rPh>
    <rPh sb="2" eb="3">
      <t>メ</t>
    </rPh>
    <phoneticPr fontId="2"/>
  </si>
  <si>
    <t>消耗品・材料費</t>
    <rPh sb="0" eb="2">
      <t>ショウモウ</t>
    </rPh>
    <rPh sb="2" eb="3">
      <t>ヒン</t>
    </rPh>
    <rPh sb="4" eb="7">
      <t>ザイリョウヒ</t>
    </rPh>
    <phoneticPr fontId="2"/>
  </si>
  <si>
    <t>物品費</t>
    <rPh sb="0" eb="2">
      <t>ブッピン</t>
    </rPh>
    <rPh sb="2" eb="3">
      <t>ヒ</t>
    </rPh>
    <phoneticPr fontId="2"/>
  </si>
  <si>
    <t>印刷費</t>
    <rPh sb="0" eb="2">
      <t>インサツ</t>
    </rPh>
    <rPh sb="2" eb="3">
      <t>ヒ</t>
    </rPh>
    <phoneticPr fontId="2"/>
  </si>
  <si>
    <t>講師謝礼金</t>
    <rPh sb="0" eb="2">
      <t>コウシ</t>
    </rPh>
    <rPh sb="2" eb="4">
      <t>シャレイ</t>
    </rPh>
    <rPh sb="4" eb="5">
      <t>キン</t>
    </rPh>
    <phoneticPr fontId="2"/>
  </si>
  <si>
    <t>人件費</t>
    <rPh sb="0" eb="3">
      <t>ジンケンヒ</t>
    </rPh>
    <phoneticPr fontId="2"/>
  </si>
  <si>
    <t>会場費</t>
    <rPh sb="0" eb="2">
      <t>カイジョウ</t>
    </rPh>
    <rPh sb="2" eb="3">
      <t>ヒ</t>
    </rPh>
    <phoneticPr fontId="2"/>
  </si>
  <si>
    <t>保険料</t>
    <rPh sb="0" eb="2">
      <t>ホケン</t>
    </rPh>
    <rPh sb="2" eb="3">
      <t>リョウ</t>
    </rPh>
    <phoneticPr fontId="2"/>
  </si>
  <si>
    <t>旅費・交通費</t>
    <rPh sb="0" eb="2">
      <t>リョヒ</t>
    </rPh>
    <rPh sb="3" eb="6">
      <t>コウツウヒ</t>
    </rPh>
    <phoneticPr fontId="2"/>
  </si>
  <si>
    <t>その他経費</t>
    <rPh sb="2" eb="3">
      <t>タ</t>
    </rPh>
    <rPh sb="3" eb="5">
      <t>ケイヒ</t>
    </rPh>
    <phoneticPr fontId="2"/>
  </si>
  <si>
    <t>食材費</t>
    <rPh sb="0" eb="2">
      <t>ショクザイ</t>
    </rPh>
    <rPh sb="2" eb="3">
      <t>ヒ</t>
    </rPh>
    <phoneticPr fontId="2"/>
  </si>
  <si>
    <t>助成対象経費合計（Ｃ）</t>
    <rPh sb="0" eb="2">
      <t>ジョセイ</t>
    </rPh>
    <rPh sb="2" eb="4">
      <t>タイショウ</t>
    </rPh>
    <rPh sb="4" eb="6">
      <t>ケイヒ</t>
    </rPh>
    <rPh sb="6" eb="7">
      <t>ゴウ</t>
    </rPh>
    <rPh sb="7" eb="8">
      <t>ケイ</t>
    </rPh>
    <phoneticPr fontId="2"/>
  </si>
  <si>
    <t>10/10</t>
    <phoneticPr fontId="2"/>
  </si>
  <si>
    <t>対象外支出計（ａ）</t>
    <rPh sb="0" eb="3">
      <t>タイショウガイ</t>
    </rPh>
    <rPh sb="3" eb="5">
      <t>シシュツ</t>
    </rPh>
    <rPh sb="5" eb="6">
      <t>ケイ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</si>
  <si>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</si>
  <si>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積　算　根　拠（内　訳）</t>
    <rPh sb="0" eb="1">
      <t>セキ</t>
    </rPh>
    <rPh sb="2" eb="3">
      <t>サン</t>
    </rPh>
    <rPh sb="4" eb="5">
      <t>ネ</t>
    </rPh>
    <rPh sb="6" eb="7">
      <t>キョ</t>
    </rPh>
    <rPh sb="8" eb="9">
      <t>ナイ</t>
    </rPh>
    <rPh sb="10" eb="11">
      <t>ヤク</t>
    </rPh>
    <phoneticPr fontId="2"/>
  </si>
  <si>
    <t>助成対象となる経費(Ａ)</t>
    <rPh sb="0" eb="2">
      <t>ジョセイ</t>
    </rPh>
    <rPh sb="2" eb="4">
      <t>タイショウ</t>
    </rPh>
    <rPh sb="7" eb="9">
      <t>ケイヒ</t>
    </rPh>
    <phoneticPr fontId="2"/>
  </si>
  <si>
    <t>助成対象となる経費(Ｂ)</t>
    <rPh sb="0" eb="2">
      <t>ジョセイ</t>
    </rPh>
    <rPh sb="2" eb="4">
      <t>タイショウ</t>
    </rPh>
    <rPh sb="7" eb="9">
      <t>ケイヒ</t>
    </rPh>
    <phoneticPr fontId="2"/>
  </si>
  <si>
    <t>自己資金</t>
    <rPh sb="0" eb="2">
      <t>ジコ</t>
    </rPh>
    <rPh sb="2" eb="4">
      <t>シキン</t>
    </rPh>
    <phoneticPr fontId="2"/>
  </si>
  <si>
    <t>差　額（Ｊ）</t>
    <rPh sb="0" eb="1">
      <t>サ</t>
    </rPh>
    <rPh sb="2" eb="3">
      <t>ガク</t>
    </rPh>
    <phoneticPr fontId="2"/>
  </si>
  <si>
    <t>Ａ＋Ｂ</t>
    <phoneticPr fontId="2"/>
  </si>
  <si>
    <t>１回目（年目）…10/10、２回目…8/10、３回目以降…6/10</t>
    <phoneticPr fontId="2"/>
  </si>
  <si>
    <t>➀　活動1回当たりの参加人数が30人以上または20世帯以上…100,000円</t>
    <rPh sb="2" eb="4">
      <t>カツドウ</t>
    </rPh>
    <rPh sb="5" eb="6">
      <t>カイ</t>
    </rPh>
    <rPh sb="6" eb="7">
      <t>ア</t>
    </rPh>
    <rPh sb="10" eb="12">
      <t>サンカ</t>
    </rPh>
    <rPh sb="12" eb="14">
      <t>ニンズウ</t>
    </rPh>
    <rPh sb="17" eb="18">
      <t>ニン</t>
    </rPh>
    <rPh sb="18" eb="20">
      <t>イジョウ</t>
    </rPh>
    <rPh sb="25" eb="27">
      <t>セタイ</t>
    </rPh>
    <rPh sb="27" eb="29">
      <t>イジョウ</t>
    </rPh>
    <rPh sb="37" eb="38">
      <t>エン</t>
    </rPh>
    <phoneticPr fontId="2"/>
  </si>
  <si>
    <t>②　➀かつ助成２回目以降で年間平均活動日数が22日以上…500,000円</t>
    <rPh sb="5" eb="7">
      <t>ジョセイ</t>
    </rPh>
    <rPh sb="8" eb="10">
      <t>カイメ</t>
    </rPh>
    <rPh sb="10" eb="12">
      <t>イコウ</t>
    </rPh>
    <rPh sb="13" eb="15">
      <t>ネンカン</t>
    </rPh>
    <rPh sb="15" eb="17">
      <t>ヘイキン</t>
    </rPh>
    <rPh sb="17" eb="19">
      <t>カツドウ</t>
    </rPh>
    <rPh sb="19" eb="21">
      <t>ニッスウ</t>
    </rPh>
    <rPh sb="24" eb="25">
      <t>ニチ</t>
    </rPh>
    <rPh sb="25" eb="27">
      <t>イジョウ</t>
    </rPh>
    <rPh sb="35" eb="36">
      <t>エン</t>
    </rPh>
    <phoneticPr fontId="2"/>
  </si>
  <si>
    <t>助成対象経費小計（Ａ）</t>
    <rPh sb="0" eb="2">
      <t>ジョセイ</t>
    </rPh>
    <rPh sb="2" eb="4">
      <t>タイショウ</t>
    </rPh>
    <rPh sb="4" eb="6">
      <t>ケイヒ</t>
    </rPh>
    <rPh sb="6" eb="8">
      <t>ショウケイ</t>
    </rPh>
    <phoneticPr fontId="2"/>
  </si>
  <si>
    <t>助成対象経費小計（Ｂ）</t>
    <phoneticPr fontId="2"/>
  </si>
  <si>
    <t>２．助成対象外経費</t>
    <rPh sb="6" eb="7">
      <t>ガイ</t>
    </rPh>
    <phoneticPr fontId="2"/>
  </si>
  <si>
    <t>１．助成対象経費</t>
    <phoneticPr fontId="2"/>
  </si>
  <si>
    <t>２．利用人数加算、活動回数加算</t>
    <rPh sb="2" eb="4">
      <t>リヨウ</t>
    </rPh>
    <rPh sb="4" eb="6">
      <t>ニンズウ</t>
    </rPh>
    <rPh sb="6" eb="8">
      <t>カサン</t>
    </rPh>
    <rPh sb="9" eb="11">
      <t>カツドウ</t>
    </rPh>
    <rPh sb="11" eb="13">
      <t>カイスウ</t>
    </rPh>
    <rPh sb="13" eb="15">
      <t>カサン</t>
    </rPh>
    <phoneticPr fontId="2"/>
  </si>
  <si>
    <t>助成率は10/10</t>
    <rPh sb="0" eb="1">
      <t>ジョセイ</t>
    </rPh>
    <rPh sb="1" eb="2">
      <t>リツ</t>
    </rPh>
    <phoneticPr fontId="2"/>
  </si>
  <si>
    <t>助成率は10/10</t>
    <phoneticPr fontId="2"/>
  </si>
  <si>
    <t>①概ね月１回以上の活動が見込まれ、継続的に行う活動…500,000円</t>
    <rPh sb="1" eb="2">
      <t>オオム</t>
    </rPh>
    <rPh sb="3" eb="4">
      <t>ツキ</t>
    </rPh>
    <rPh sb="5" eb="8">
      <t>カイイジョウ</t>
    </rPh>
    <rPh sb="9" eb="11">
      <t>カツドウ</t>
    </rPh>
    <rPh sb="12" eb="14">
      <t>ミコ</t>
    </rPh>
    <rPh sb="17" eb="20">
      <t>ケイゾクテキ</t>
    </rPh>
    <rPh sb="21" eb="22">
      <t>オコナ</t>
    </rPh>
    <rPh sb="23" eb="25">
      <t>カツドウ</t>
    </rPh>
    <rPh sb="33" eb="34">
      <t>エン</t>
    </rPh>
    <phoneticPr fontId="2"/>
  </si>
  <si>
    <t>②１回又は複数回で完結する活動…180,000円</t>
    <rPh sb="2" eb="3">
      <t>カイ</t>
    </rPh>
    <rPh sb="3" eb="4">
      <t>マタ</t>
    </rPh>
    <rPh sb="5" eb="8">
      <t>フクスウカイ</t>
    </rPh>
    <rPh sb="9" eb="11">
      <t>カンケツ</t>
    </rPh>
    <rPh sb="13" eb="15">
      <t>カツドウ</t>
    </rPh>
    <rPh sb="23" eb="24">
      <t>エン</t>
    </rPh>
    <phoneticPr fontId="2"/>
  </si>
  <si>
    <t>【収入】</t>
    <rPh sb="1" eb="3">
      <t>シュウニュウ</t>
    </rPh>
    <phoneticPr fontId="2"/>
  </si>
  <si>
    <t>項　目</t>
    <rPh sb="0" eb="1">
      <t>コウ</t>
    </rPh>
    <rPh sb="2" eb="3">
      <t>メ</t>
    </rPh>
    <phoneticPr fontId="2"/>
  </si>
  <si>
    <t>備　考</t>
    <rPh sb="0" eb="1">
      <t>ビ</t>
    </rPh>
    <rPh sb="2" eb="3">
      <t>コウ</t>
    </rPh>
    <phoneticPr fontId="2"/>
  </si>
  <si>
    <t>支出合計（Ｄ）</t>
    <rPh sb="0" eb="2">
      <t>シシュツ</t>
    </rPh>
    <rPh sb="2" eb="4">
      <t>ゴウケイ</t>
    </rPh>
    <phoneticPr fontId="2"/>
  </si>
  <si>
    <t>Ｃ＋ａ</t>
    <phoneticPr fontId="2"/>
  </si>
  <si>
    <t>助成上限額（Ｅ）</t>
    <rPh sb="0" eb="2">
      <t>ジョセイ</t>
    </rPh>
    <rPh sb="2" eb="5">
      <t>ジョウゲンガク</t>
    </rPh>
    <phoneticPr fontId="2"/>
  </si>
  <si>
    <t>助成対象経費(Ｆ)</t>
    <rPh sb="0" eb="2">
      <t>ジョセイ</t>
    </rPh>
    <rPh sb="2" eb="4">
      <t>タイショウ</t>
    </rPh>
    <rPh sb="4" eb="6">
      <t>ケイヒ</t>
    </rPh>
    <phoneticPr fontId="2"/>
  </si>
  <si>
    <t>助成率（Ｇ）</t>
    <rPh sb="0" eb="3">
      <t>ジョセイリツ</t>
    </rPh>
    <phoneticPr fontId="2"/>
  </si>
  <si>
    <t>申請額小計（Ｈ）</t>
    <rPh sb="0" eb="2">
      <t>シンセイ</t>
    </rPh>
    <rPh sb="2" eb="3">
      <t>ガク</t>
    </rPh>
    <rPh sb="3" eb="5">
      <t>ショウケイ</t>
    </rPh>
    <phoneticPr fontId="2"/>
  </si>
  <si>
    <t>ＡとＥのいずれか少ない額</t>
    <rPh sb="8" eb="9">
      <t>スク</t>
    </rPh>
    <rPh sb="11" eb="12">
      <t>ガク</t>
    </rPh>
    <phoneticPr fontId="2"/>
  </si>
  <si>
    <t>Ｆ×Ｇ（千円未満切捨て）</t>
    <phoneticPr fontId="2"/>
  </si>
  <si>
    <t>Ａ－Ｅ(Ａが500,000円以上の場合)</t>
    <rPh sb="13" eb="14">
      <t>エン</t>
    </rPh>
    <rPh sb="14" eb="16">
      <t>イジョウ</t>
    </rPh>
    <rPh sb="17" eb="19">
      <t>バアイ</t>
    </rPh>
    <phoneticPr fontId="2"/>
  </si>
  <si>
    <t>助成対象となる経費(Ｊ)</t>
    <rPh sb="0" eb="2">
      <t>ジョセイ</t>
    </rPh>
    <rPh sb="2" eb="4">
      <t>タイショウ</t>
    </rPh>
    <rPh sb="7" eb="9">
      <t>ケイヒ</t>
    </rPh>
    <phoneticPr fontId="2"/>
  </si>
  <si>
    <t>助成上限額（Ｅ'）</t>
    <rPh sb="0" eb="2">
      <t>ジョセイ</t>
    </rPh>
    <rPh sb="2" eb="5">
      <t>ジョウゲンガク</t>
    </rPh>
    <phoneticPr fontId="2"/>
  </si>
  <si>
    <t>助成対象経費(Ｆ')</t>
    <rPh sb="0" eb="2">
      <t>ジョセイ</t>
    </rPh>
    <rPh sb="2" eb="4">
      <t>タイショウ</t>
    </rPh>
    <rPh sb="4" eb="6">
      <t>ケイヒ</t>
    </rPh>
    <phoneticPr fontId="2"/>
  </si>
  <si>
    <t>助成率（Ｇ'）</t>
    <rPh sb="0" eb="3">
      <t>ジョセイリツ</t>
    </rPh>
    <phoneticPr fontId="2"/>
  </si>
  <si>
    <t>申請額小計（Ｈ'）</t>
    <rPh sb="0" eb="2">
      <t>シンセイ</t>
    </rPh>
    <rPh sb="2" eb="3">
      <t>ガク</t>
    </rPh>
    <rPh sb="3" eb="5">
      <t>ショウケイ</t>
    </rPh>
    <phoneticPr fontId="2"/>
  </si>
  <si>
    <t>ＪとＥ'のいずれか少ない額</t>
    <rPh sb="9" eb="10">
      <t>スク</t>
    </rPh>
    <rPh sb="12" eb="13">
      <t>ガク</t>
    </rPh>
    <phoneticPr fontId="2"/>
  </si>
  <si>
    <t>Ｆ'×Ｇ'（千円未満切捨て）</t>
    <phoneticPr fontId="2"/>
  </si>
  <si>
    <t>助成上限額（ｅ）</t>
    <rPh sb="0" eb="2">
      <t>ジョセイ</t>
    </rPh>
    <rPh sb="2" eb="5">
      <t>ジョウゲンガク</t>
    </rPh>
    <phoneticPr fontId="2"/>
  </si>
  <si>
    <t>助成対象経費(ｆ)</t>
    <rPh sb="0" eb="2">
      <t>ジョセイ</t>
    </rPh>
    <rPh sb="2" eb="4">
      <t>タイショウ</t>
    </rPh>
    <rPh sb="4" eb="6">
      <t>ケイヒ</t>
    </rPh>
    <phoneticPr fontId="2"/>
  </si>
  <si>
    <t>助成率（ｇ）</t>
    <rPh sb="0" eb="3">
      <t>ジョセイリツ</t>
    </rPh>
    <phoneticPr fontId="2"/>
  </si>
  <si>
    <t>申請額小計（ｈ）</t>
    <rPh sb="0" eb="2">
      <t>シンセイ</t>
    </rPh>
    <rPh sb="2" eb="3">
      <t>ガク</t>
    </rPh>
    <rPh sb="3" eb="5">
      <t>ショウケイ</t>
    </rPh>
    <phoneticPr fontId="2"/>
  </si>
  <si>
    <t>Ｂとｅのいずれか少ない額</t>
    <phoneticPr fontId="2"/>
  </si>
  <si>
    <t>ｆ×ｇ（千円未満切捨て）</t>
    <rPh sb="4" eb="6">
      <t>センエン</t>
    </rPh>
    <rPh sb="6" eb="8">
      <t>ミマン</t>
    </rPh>
    <rPh sb="8" eb="10">
      <t>キリス</t>
    </rPh>
    <phoneticPr fontId="2"/>
  </si>
  <si>
    <t>Ｈ ＋ Ｈ' + ｈ</t>
    <phoneticPr fontId="2"/>
  </si>
  <si>
    <t>１．団体負担額</t>
    <rPh sb="2" eb="4">
      <t>ダンタイ</t>
    </rPh>
    <rPh sb="4" eb="6">
      <t>フタン</t>
    </rPh>
    <rPh sb="6" eb="7">
      <t>ガク</t>
    </rPh>
    <phoneticPr fontId="2"/>
  </si>
  <si>
    <t>２．負担額内訳</t>
    <rPh sb="2" eb="4">
      <t>フタン</t>
    </rPh>
    <rPh sb="4" eb="5">
      <t>ガク</t>
    </rPh>
    <rPh sb="5" eb="7">
      <t>ウチワケ</t>
    </rPh>
    <phoneticPr fontId="2"/>
  </si>
  <si>
    <t>内訳計</t>
    <rPh sb="0" eb="2">
      <t>ウチワケ</t>
    </rPh>
    <rPh sb="2" eb="3">
      <t>ケイ</t>
    </rPh>
    <phoneticPr fontId="2"/>
  </si>
  <si>
    <t>【助成金申請額の計算】</t>
    <rPh sb="1" eb="4">
      <t>ジョセイキン</t>
    </rPh>
    <rPh sb="4" eb="7">
      <t>シンセイガク</t>
    </rPh>
    <rPh sb="8" eb="10">
      <t>ケイサン</t>
    </rPh>
    <phoneticPr fontId="2"/>
  </si>
  <si>
    <t>③　①、②のいずれにも該当しない…0円</t>
    <rPh sb="11" eb="13">
      <t>ガイトウ</t>
    </rPh>
    <rPh sb="18" eb="19">
      <t>エン</t>
    </rPh>
    <phoneticPr fontId="2"/>
  </si>
  <si>
    <t>Ｄ-Ｋ</t>
    <phoneticPr fontId="2"/>
  </si>
  <si>
    <t>チラシ印刷代</t>
    <rPh sb="3" eb="5">
      <t>インサツ</t>
    </rPh>
    <rPh sb="5" eb="6">
      <t>ダイ</t>
    </rPh>
    <phoneticPr fontId="2"/>
  </si>
  <si>
    <t>ボランティア謝礼(1,000円×5人×22回)</t>
    <rPh sb="6" eb="8">
      <t>シャレイ</t>
    </rPh>
    <rPh sb="14" eb="15">
      <t>エン</t>
    </rPh>
    <rPh sb="17" eb="18">
      <t>ニン</t>
    </rPh>
    <rPh sb="21" eb="22">
      <t>カイ</t>
    </rPh>
    <phoneticPr fontId="2"/>
  </si>
  <si>
    <t>申請額合計（Ｋ）</t>
    <rPh sb="0" eb="2">
      <t>シンセイ</t>
    </rPh>
    <rPh sb="2" eb="3">
      <t>ガク</t>
    </rPh>
    <rPh sb="3" eb="5">
      <t>ゴウケイ</t>
    </rPh>
    <phoneticPr fontId="2"/>
  </si>
  <si>
    <t>団体負担額（Ｌ）</t>
    <rPh sb="0" eb="2">
      <t>ダンタイ</t>
    </rPh>
    <rPh sb="2" eb="4">
      <t>フタン</t>
    </rPh>
    <rPh sb="4" eb="5">
      <t>ガク</t>
    </rPh>
    <phoneticPr fontId="2"/>
  </si>
  <si>
    <t>Ｌと同額</t>
    <rPh sb="2" eb="4">
      <t>ドウガク</t>
    </rPh>
    <phoneticPr fontId="2"/>
  </si>
  <si>
    <t>申請額合計（Ｋ）</t>
    <phoneticPr fontId="2"/>
  </si>
  <si>
    <t>収入支出予算書</t>
    <rPh sb="0" eb="2">
      <t>シュウニュウ</t>
    </rPh>
    <rPh sb="2" eb="4">
      <t>シシュツ</t>
    </rPh>
    <rPh sb="4" eb="7">
      <t>ヨサンショ</t>
    </rPh>
    <phoneticPr fontId="2"/>
  </si>
  <si>
    <t>8/10</t>
  </si>
  <si>
    <t>鍋(2,500円)、子供用椅子(7,800円)</t>
    <rPh sb="0" eb="1">
      <t>ナベ</t>
    </rPh>
    <rPh sb="7" eb="8">
      <t>エン</t>
    </rPh>
    <rPh sb="10" eb="13">
      <t>コドモヨウ</t>
    </rPh>
    <rPh sb="13" eb="15">
      <t>イス</t>
    </rPh>
    <rPh sb="21" eb="22">
      <t>エン</t>
    </rPh>
    <phoneticPr fontId="2"/>
  </si>
  <si>
    <t>寄付品着払い費用、学習品運搬タクシー費用</t>
    <rPh sb="0" eb="2">
      <t>キフ</t>
    </rPh>
    <rPh sb="2" eb="3">
      <t>ヒン</t>
    </rPh>
    <rPh sb="3" eb="5">
      <t>チャクバラ</t>
    </rPh>
    <rPh sb="6" eb="8">
      <t>ヒヨウ</t>
    </rPh>
    <rPh sb="9" eb="11">
      <t>ガクシュウ</t>
    </rPh>
    <rPh sb="11" eb="12">
      <t>ヒン</t>
    </rPh>
    <rPh sb="12" eb="14">
      <t>ウンパン</t>
    </rPh>
    <rPh sb="18" eb="20">
      <t>ヒヨウ</t>
    </rPh>
    <phoneticPr fontId="2"/>
  </si>
  <si>
    <t>切手代</t>
    <rPh sb="0" eb="2">
      <t>キッテ</t>
    </rPh>
    <rPh sb="2" eb="3">
      <t>ダイ</t>
    </rPh>
    <phoneticPr fontId="2"/>
  </si>
  <si>
    <t>120円×10枚</t>
    <rPh sb="3" eb="4">
      <t>エン</t>
    </rPh>
    <rPh sb="7" eb="8">
      <t>マイ</t>
    </rPh>
    <phoneticPr fontId="2"/>
  </si>
  <si>
    <t>参加費</t>
    <rPh sb="0" eb="3">
      <t>サンカヒ</t>
    </rPh>
    <phoneticPr fontId="2"/>
  </si>
  <si>
    <t>子ども(600円-50円)×40人×22回=484,000円</t>
    <rPh sb="0" eb="1">
      <t>コ</t>
    </rPh>
    <rPh sb="7" eb="8">
      <t>エン</t>
    </rPh>
    <rPh sb="11" eb="12">
      <t>エン</t>
    </rPh>
    <rPh sb="16" eb="17">
      <t>ニン</t>
    </rPh>
    <rPh sb="20" eb="21">
      <t>カイ</t>
    </rPh>
    <rPh sb="29" eb="30">
      <t>エン</t>
    </rPh>
    <phoneticPr fontId="2"/>
  </si>
  <si>
    <t>大人　(600円-100円)×15人×22回=165,000円</t>
    <rPh sb="0" eb="2">
      <t>オトナ</t>
    </rPh>
    <rPh sb="7" eb="8">
      <t>エン</t>
    </rPh>
    <rPh sb="12" eb="13">
      <t>エン</t>
    </rPh>
    <rPh sb="17" eb="18">
      <t>ニン</t>
    </rPh>
    <rPh sb="21" eb="22">
      <t>カイ</t>
    </rPh>
    <rPh sb="30" eb="31">
      <t>エン</t>
    </rPh>
    <phoneticPr fontId="2"/>
  </si>
  <si>
    <t>子ども50円×40人×22回+大人100円×15人×22回</t>
    <rPh sb="0" eb="1">
      <t>コ</t>
    </rPh>
    <rPh sb="5" eb="6">
      <t>エン</t>
    </rPh>
    <rPh sb="9" eb="10">
      <t>ニン</t>
    </rPh>
    <rPh sb="13" eb="14">
      <t>カイ</t>
    </rPh>
    <rPh sb="15" eb="17">
      <t>オトナ</t>
    </rPh>
    <rPh sb="20" eb="21">
      <t>エン</t>
    </rPh>
    <rPh sb="24" eb="25">
      <t>ニン</t>
    </rPh>
    <rPh sb="28" eb="29">
      <t>カイ</t>
    </rPh>
    <phoneticPr fontId="2"/>
  </si>
  <si>
    <t>自己資金</t>
    <rPh sb="0" eb="2">
      <t>ジコ</t>
    </rPh>
    <rPh sb="2" eb="4">
      <t>シキン</t>
    </rPh>
    <phoneticPr fontId="2"/>
  </si>
  <si>
    <t>賃貸契約店舗（2時間以上）×22回</t>
    <rPh sb="0" eb="2">
      <t>チンタイ</t>
    </rPh>
    <rPh sb="2" eb="4">
      <t>ケイヤク</t>
    </rPh>
    <rPh sb="4" eb="6">
      <t>テンポ</t>
    </rPh>
    <rPh sb="8" eb="10">
      <t>ジカン</t>
    </rPh>
    <rPh sb="10" eb="12">
      <t>イジョウ</t>
    </rPh>
    <rPh sb="16" eb="17">
      <t>カイ</t>
    </rPh>
    <phoneticPr fontId="2"/>
  </si>
  <si>
    <t>寄付金</t>
    <rPh sb="0" eb="3">
      <t>キフキン</t>
    </rPh>
    <phoneticPr fontId="2"/>
  </si>
  <si>
    <t>　➀基本となる経費</t>
    <rPh sb="2" eb="4">
      <t>キホン</t>
    </rPh>
    <rPh sb="7" eb="9">
      <t>ケイヒ</t>
    </rPh>
    <phoneticPr fontId="2"/>
  </si>
  <si>
    <t>１．基本となる経費</t>
    <rPh sb="2" eb="4">
      <t>キホン</t>
    </rPh>
    <rPh sb="7" eb="9">
      <t>ケイヒ</t>
    </rPh>
    <phoneticPr fontId="2"/>
  </si>
  <si>
    <t>賠償責任保険、ボランティア保険</t>
  </si>
  <si>
    <t>新宿食堂</t>
    <rPh sb="0" eb="2">
      <t>シンジュク</t>
    </rPh>
    <rPh sb="2" eb="4">
      <t>ショクドウ</t>
    </rPh>
    <phoneticPr fontId="2"/>
  </si>
  <si>
    <t>子ども食堂</t>
    <rPh sb="0" eb="1">
      <t>コ</t>
    </rPh>
    <rPh sb="3" eb="5">
      <t>ショクドウ</t>
    </rPh>
    <phoneticPr fontId="2"/>
  </si>
  <si>
    <t>　②感染症対策経費</t>
    <rPh sb="2" eb="5">
      <t>カンセンショウ</t>
    </rPh>
    <rPh sb="5" eb="7">
      <t>タイサク</t>
    </rPh>
    <rPh sb="7" eb="9">
      <t>ケイヒ</t>
    </rPh>
    <phoneticPr fontId="2"/>
  </si>
  <si>
    <t>３．感染症対策経費</t>
    <rPh sb="2" eb="5">
      <t>カンセンショウ</t>
    </rPh>
    <rPh sb="5" eb="7">
      <t>タイサク</t>
    </rPh>
    <rPh sb="7" eb="9">
      <t>ケイヒ</t>
    </rPh>
    <phoneticPr fontId="2"/>
  </si>
  <si>
    <t>感染症対策経費…100,000円</t>
    <rPh sb="0" eb="3">
      <t>カンセンショウ</t>
    </rPh>
    <rPh sb="3" eb="5">
      <t>タイサク</t>
    </rPh>
    <rPh sb="15" eb="16">
      <t>エン</t>
    </rPh>
    <phoneticPr fontId="2"/>
  </si>
  <si>
    <t>衛生用品費</t>
    <rPh sb="0" eb="2">
      <t>エイセイ</t>
    </rPh>
    <rPh sb="2" eb="4">
      <t>ヨウヒン</t>
    </rPh>
    <rPh sb="4" eb="5">
      <t>ヒ</t>
    </rPh>
    <phoneticPr fontId="2"/>
  </si>
  <si>
    <t>ウェットティッシュ(200円×20)、アルコール消毒(1,000円×10)</t>
    <rPh sb="13" eb="14">
      <t>エン</t>
    </rPh>
    <rPh sb="24" eb="26">
      <t>ショウドク</t>
    </rPh>
    <rPh sb="32" eb="33">
      <t>エン</t>
    </rPh>
    <phoneticPr fontId="2"/>
  </si>
  <si>
    <t>マスク(2,000円×10)</t>
    <rPh sb="9" eb="10">
      <t>エン</t>
    </rPh>
    <phoneticPr fontId="2"/>
  </si>
  <si>
    <t>文房具(10,000円)、ごみ袋(20,000円)、サランラップ(20,000円)</t>
    <rPh sb="0" eb="3">
      <t>ブンボウグ</t>
    </rPh>
    <rPh sb="10" eb="11">
      <t>エン</t>
    </rPh>
    <rPh sb="15" eb="16">
      <t>ブクロ</t>
    </rPh>
    <rPh sb="23" eb="24">
      <t>エン</t>
    </rPh>
    <rPh sb="39" eb="40">
      <t>エン</t>
    </rPh>
    <phoneticPr fontId="2"/>
  </si>
  <si>
    <t>１．会場費助成</t>
    <rPh sb="2" eb="5">
      <t>カイジョウヒ</t>
    </rPh>
    <rPh sb="5" eb="7">
      <t>ジョセイ</t>
    </rPh>
    <phoneticPr fontId="2"/>
  </si>
  <si>
    <t>２．感染症対策経費</t>
    <rPh sb="2" eb="5">
      <t>カンセンショウ</t>
    </rPh>
    <rPh sb="5" eb="7">
      <t>タイサク</t>
    </rPh>
    <rPh sb="7" eb="9">
      <t>ケイヒ</t>
    </rPh>
    <phoneticPr fontId="2"/>
  </si>
  <si>
    <t>予算額</t>
    <rPh sb="0" eb="1">
      <t>ヨ</t>
    </rPh>
    <rPh sb="1" eb="2">
      <t>サン</t>
    </rPh>
    <rPh sb="2" eb="3">
      <t>ガク</t>
    </rPh>
    <phoneticPr fontId="2"/>
  </si>
  <si>
    <t>項目</t>
    <rPh sb="0" eb="1">
      <t>コウ</t>
    </rPh>
    <rPh sb="1" eb="2">
      <t>メ</t>
    </rPh>
    <phoneticPr fontId="2"/>
  </si>
  <si>
    <t>備考</t>
    <rPh sb="0" eb="1">
      <t>ビ</t>
    </rPh>
    <rPh sb="1" eb="2">
      <t>コウ</t>
    </rPh>
    <phoneticPr fontId="2"/>
  </si>
  <si>
    <t>千円未満
切捨て</t>
    <phoneticPr fontId="2"/>
  </si>
  <si>
    <t>費目</t>
    <rPh sb="0" eb="1">
      <t>ヒ</t>
    </rPh>
    <rPh sb="1" eb="2">
      <t>メ</t>
    </rPh>
    <phoneticPr fontId="2"/>
  </si>
  <si>
    <t>Ｈ ＋ ｈ</t>
    <phoneticPr fontId="2"/>
  </si>
  <si>
    <t>　①会場費助成　※上限は30,000円/月</t>
    <rPh sb="2" eb="5">
      <t>カイジョウヒ</t>
    </rPh>
    <rPh sb="5" eb="7">
      <t>ジョセイ</t>
    </rPh>
    <rPh sb="9" eb="11">
      <t>ジョウゲン</t>
    </rPh>
    <rPh sb="18" eb="19">
      <t>エン</t>
    </rPh>
    <rPh sb="20" eb="21">
      <t>ツキ</t>
    </rPh>
    <phoneticPr fontId="2"/>
  </si>
  <si>
    <t>ウェットティッシュ、消毒用アルコール</t>
    <rPh sb="10" eb="13">
      <t>ショウドクヨウ</t>
    </rPh>
    <phoneticPr fontId="2"/>
  </si>
  <si>
    <t>助成上限額（Ｅ）
※30,000円/月</t>
    <rPh sb="0" eb="2">
      <t>ジョセイ</t>
    </rPh>
    <rPh sb="2" eb="5">
      <t>ジョウゲンガク</t>
    </rPh>
    <rPh sb="16" eb="17">
      <t>エン</t>
    </rPh>
    <rPh sb="18" eb="19">
      <t>ツキ</t>
    </rPh>
    <phoneticPr fontId="2"/>
  </si>
  <si>
    <t>新宿レンタルスペース30,500円×2時間×12回（月1回）</t>
    <rPh sb="0" eb="2">
      <t>シンジュク</t>
    </rPh>
    <rPh sb="16" eb="17">
      <t>エン</t>
    </rPh>
    <rPh sb="19" eb="21">
      <t>ジカン</t>
    </rPh>
    <rPh sb="24" eb="25">
      <t>カイ</t>
    </rPh>
    <rPh sb="26" eb="27">
      <t>ツキ</t>
    </rPh>
    <rPh sb="28" eb="29">
      <t>カイ</t>
    </rPh>
    <phoneticPr fontId="2"/>
  </si>
  <si>
    <t>消耗品費</t>
    <rPh sb="0" eb="3">
      <t>ショウモウヒン</t>
    </rPh>
    <rPh sb="3" eb="4">
      <t>ヒ</t>
    </rPh>
    <phoneticPr fontId="2"/>
  </si>
  <si>
    <t>文房具ほか</t>
    <rPh sb="0" eb="3">
      <t>ブンボウグ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</si>
</sst>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4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HG丸ｺﾞｼｯｸM-PRO"/>
      <family val="3"/>
      <charset val="128"/>
    </font>
    <font>
      <b/>
      <sz val="11"/>
      <name val="ＭＳ 明朝"/>
      <family val="1"/>
      <charset val="128"/>
    </font>
    <font>
      <b/>
      <sz val="12"/>
      <name val="HG丸ｺﾞｼｯｸM-PRO"/>
      <family val="3"/>
      <charset val="128"/>
    </font>
    <font>
      <sz val="10.5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.5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32" xfId="0" applyFont="1" applyBorder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>
      <alignment vertical="center"/>
    </xf>
    <xf numFmtId="0" fontId="4" fillId="3" borderId="29" xfId="0" applyFont="1" applyFill="1" applyBorder="1" applyAlignment="1">
      <alignment horizontal="center" vertical="center"/>
    </xf>
    <xf numFmtId="0" fontId="1" fillId="3" borderId="31" xfId="0" applyFont="1" applyFill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7" fillId="0" borderId="0" xfId="0" applyFont="1" applyFill="1" applyBorder="1">
      <alignment vertical="center"/>
    </xf>
    <xf numFmtId="38" fontId="1" fillId="0" borderId="1" xfId="1" quotePrefix="1" applyFont="1" applyBorder="1" applyAlignment="1">
      <alignment horizontal="right" vertical="center"/>
    </xf>
    <xf numFmtId="38" fontId="1" fillId="0" borderId="5" xfId="1" quotePrefix="1" applyFont="1" applyBorder="1" applyAlignment="1">
      <alignment horizontal="right" vertical="center"/>
    </xf>
    <xf numFmtId="38" fontId="1" fillId="3" borderId="6" xfId="1" applyFont="1" applyFill="1" applyBorder="1" applyAlignment="1">
      <alignment horizontal="right" vertical="center" wrapText="1"/>
    </xf>
    <xf numFmtId="38" fontId="1" fillId="0" borderId="5" xfId="1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justify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56" fontId="1" fillId="0" borderId="1" xfId="0" quotePrefix="1" applyNumberFormat="1" applyFont="1" applyBorder="1" applyAlignment="1">
      <alignment horizontal="right" vertical="center"/>
    </xf>
    <xf numFmtId="0" fontId="1" fillId="0" borderId="32" xfId="0" quotePrefix="1" applyFont="1" applyBorder="1" applyAlignment="1">
      <alignment vertical="center" wrapText="1"/>
    </xf>
    <xf numFmtId="0" fontId="4" fillId="2" borderId="39" xfId="0" applyFont="1" applyFill="1" applyBorder="1" applyAlignment="1">
      <alignment horizontal="center" vertical="center"/>
    </xf>
    <xf numFmtId="0" fontId="1" fillId="2" borderId="41" xfId="0" applyFont="1" applyFill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" fillId="0" borderId="34" xfId="0" quotePrefix="1" applyFont="1" applyBorder="1">
      <alignment vertical="center"/>
    </xf>
    <xf numFmtId="0" fontId="5" fillId="0" borderId="23" xfId="0" applyFont="1" applyBorder="1" applyAlignment="1">
      <alignment vertical="center" shrinkToFit="1"/>
    </xf>
    <xf numFmtId="0" fontId="5" fillId="0" borderId="35" xfId="0" applyFont="1" applyBorder="1">
      <alignment vertical="center"/>
    </xf>
    <xf numFmtId="0" fontId="9" fillId="0" borderId="34" xfId="0" applyFont="1" applyBorder="1">
      <alignment vertical="center"/>
    </xf>
    <xf numFmtId="0" fontId="1" fillId="0" borderId="15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27" xfId="0" applyFont="1" applyBorder="1" applyAlignment="1">
      <alignment vertical="center" shrinkToFit="1"/>
    </xf>
    <xf numFmtId="0" fontId="1" fillId="0" borderId="2" xfId="0" quotePrefix="1" applyFont="1" applyBorder="1" applyAlignment="1">
      <alignment horizontal="right" vertical="center"/>
    </xf>
    <xf numFmtId="0" fontId="1" fillId="0" borderId="32" xfId="0" quotePrefix="1" applyFont="1" applyBorder="1">
      <alignment vertical="center"/>
    </xf>
    <xf numFmtId="0" fontId="6" fillId="0" borderId="22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16" xfId="0" applyFont="1" applyBorder="1">
      <alignment vertical="center"/>
    </xf>
    <xf numFmtId="0" fontId="18" fillId="0" borderId="29" xfId="0" applyFont="1" applyFill="1" applyBorder="1" applyAlignment="1">
      <alignment horizontal="center" vertical="center"/>
    </xf>
    <xf numFmtId="0" fontId="3" fillId="0" borderId="31" xfId="0" applyFont="1" applyFill="1" applyBorder="1">
      <alignment vertical="center"/>
    </xf>
    <xf numFmtId="0" fontId="3" fillId="0" borderId="0" xfId="0" applyFont="1">
      <alignment vertical="center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38" fontId="1" fillId="0" borderId="1" xfId="1" applyFont="1" applyFill="1" applyBorder="1" applyAlignment="1">
      <alignment horizontal="right" vertical="center" wrapText="1"/>
    </xf>
    <xf numFmtId="38" fontId="1" fillId="0" borderId="2" xfId="1" applyFont="1" applyFill="1" applyBorder="1" applyAlignment="1">
      <alignment horizontal="right" vertical="center" wrapText="1"/>
    </xf>
    <xf numFmtId="38" fontId="1" fillId="0" borderId="25" xfId="1" applyFont="1" applyFill="1" applyBorder="1" applyAlignment="1">
      <alignment horizontal="right" vertical="center" wrapText="1"/>
    </xf>
    <xf numFmtId="38" fontId="1" fillId="0" borderId="5" xfId="1" applyFont="1" applyBorder="1" applyAlignment="1">
      <alignment horizontal="right" vertical="center"/>
    </xf>
    <xf numFmtId="38" fontId="1" fillId="3" borderId="6" xfId="1" applyFont="1" applyFill="1" applyBorder="1" applyAlignment="1">
      <alignment horizontal="right" vertical="center"/>
    </xf>
    <xf numFmtId="38" fontId="1" fillId="0" borderId="1" xfId="1" applyFont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 wrapText="1"/>
    </xf>
    <xf numFmtId="38" fontId="3" fillId="0" borderId="6" xfId="1" applyFont="1" applyFill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8" fontId="1" fillId="0" borderId="5" xfId="0" applyNumberFormat="1" applyFont="1" applyBorder="1" applyAlignment="1">
      <alignment horizontal="right" vertical="center"/>
    </xf>
    <xf numFmtId="38" fontId="4" fillId="2" borderId="40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left" vertical="center" wrapText="1"/>
    </xf>
    <xf numFmtId="0" fontId="19" fillId="0" borderId="0" xfId="0" applyFo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38" fontId="1" fillId="0" borderId="6" xfId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/>
    </xf>
    <xf numFmtId="38" fontId="1" fillId="2" borderId="37" xfId="1" applyFont="1" applyFill="1" applyBorder="1" applyAlignment="1">
      <alignment horizontal="right" vertical="center"/>
    </xf>
    <xf numFmtId="0" fontId="1" fillId="2" borderId="38" xfId="0" quotePrefix="1" applyFont="1" applyFill="1" applyBorder="1" applyAlignment="1">
      <alignment horizontal="left" vertical="center"/>
    </xf>
    <xf numFmtId="0" fontId="4" fillId="0" borderId="7" xfId="0" applyFont="1" applyFill="1" applyBorder="1">
      <alignment vertical="center"/>
    </xf>
    <xf numFmtId="38" fontId="1" fillId="0" borderId="6" xfId="1" applyFont="1" applyFill="1" applyBorder="1" applyAlignment="1">
      <alignment horizontal="right" vertical="center"/>
    </xf>
    <xf numFmtId="0" fontId="1" fillId="0" borderId="31" xfId="0" applyFont="1" applyFill="1" applyBorder="1">
      <alignment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38" fontId="9" fillId="0" borderId="1" xfId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 vertical="center" wrapText="1"/>
    </xf>
    <xf numFmtId="38" fontId="9" fillId="0" borderId="5" xfId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38" fontId="9" fillId="0" borderId="2" xfId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left" vertical="center" wrapText="1"/>
    </xf>
    <xf numFmtId="38" fontId="9" fillId="0" borderId="1" xfId="1" quotePrefix="1" applyFont="1" applyBorder="1" applyAlignment="1">
      <alignment horizontal="right" vertical="center"/>
    </xf>
    <xf numFmtId="0" fontId="9" fillId="0" borderId="3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38" fontId="1" fillId="0" borderId="5" xfId="1" quotePrefix="1" applyFont="1" applyBorder="1" applyAlignment="1">
      <alignment horizontal="righ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38" fontId="3" fillId="0" borderId="6" xfId="1" applyFont="1" applyFill="1" applyBorder="1" applyAlignment="1">
      <alignment horizontal="right" vertical="center" wrapText="1"/>
    </xf>
    <xf numFmtId="3" fontId="1" fillId="0" borderId="1" xfId="0" quotePrefix="1" applyNumberFormat="1" applyFont="1" applyBorder="1" applyAlignment="1">
      <alignment horizontal="right" vertical="center"/>
    </xf>
    <xf numFmtId="0" fontId="5" fillId="0" borderId="27" xfId="0" applyFont="1" applyBorder="1" applyAlignment="1">
      <alignment vertical="center" shrinkToFit="1"/>
    </xf>
    <xf numFmtId="0" fontId="3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left" vertical="center" wrapText="1"/>
    </xf>
    <xf numFmtId="38" fontId="1" fillId="0" borderId="5" xfId="1" quotePrefix="1" applyFont="1" applyBorder="1" applyAlignment="1">
      <alignment horizontal="righ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38" fontId="1" fillId="0" borderId="2" xfId="1" applyFont="1" applyFill="1" applyBorder="1" applyAlignment="1">
      <alignment horizontal="right" vertical="center" wrapText="1"/>
    </xf>
    <xf numFmtId="38" fontId="1" fillId="0" borderId="43" xfId="1" applyFont="1" applyFill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wrapText="1"/>
    </xf>
    <xf numFmtId="38" fontId="1" fillId="0" borderId="2" xfId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left" vertical="center" wrapText="1"/>
    </xf>
    <xf numFmtId="38" fontId="1" fillId="0" borderId="2" xfId="1" quotePrefix="1" applyFont="1" applyBorder="1" applyAlignment="1">
      <alignment horizontal="righ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38" fontId="1" fillId="0" borderId="43" xfId="1" applyFont="1" applyFill="1" applyBorder="1" applyAlignment="1">
      <alignment horizontal="right" vertical="center" wrapText="1"/>
    </xf>
    <xf numFmtId="38" fontId="1" fillId="0" borderId="5" xfId="1" quotePrefix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left" vertical="center"/>
    </xf>
    <xf numFmtId="38" fontId="1" fillId="2" borderId="43" xfId="1" applyFont="1" applyFill="1" applyBorder="1" applyAlignment="1">
      <alignment horizontal="right" vertical="center"/>
    </xf>
    <xf numFmtId="0" fontId="1" fillId="3" borderId="31" xfId="0" applyFont="1" applyFill="1" applyBorder="1" applyAlignment="1">
      <alignment vertical="center" wrapText="1"/>
    </xf>
    <xf numFmtId="0" fontId="1" fillId="0" borderId="14" xfId="0" applyFont="1" applyBorder="1">
      <alignment vertical="center"/>
    </xf>
    <xf numFmtId="38" fontId="1" fillId="0" borderId="2" xfId="1" applyFont="1" applyBorder="1" applyAlignment="1">
      <alignment horizontal="right" vertical="center"/>
    </xf>
    <xf numFmtId="38" fontId="4" fillId="2" borderId="68" xfId="0" applyNumberFormat="1" applyFont="1" applyFill="1" applyBorder="1" applyAlignment="1">
      <alignment vertical="center"/>
    </xf>
    <xf numFmtId="38" fontId="4" fillId="2" borderId="69" xfId="0" applyNumberFormat="1" applyFont="1" applyFill="1" applyBorder="1" applyAlignment="1">
      <alignment vertical="center"/>
    </xf>
    <xf numFmtId="38" fontId="4" fillId="2" borderId="70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8" fontId="1" fillId="0" borderId="2" xfId="1" quotePrefix="1" applyFont="1" applyBorder="1" applyAlignment="1">
      <alignment horizontal="right" vertical="center"/>
    </xf>
    <xf numFmtId="38" fontId="1" fillId="0" borderId="5" xfId="1" quotePrefix="1" applyFont="1" applyBorder="1" applyAlignment="1">
      <alignment horizontal="right" vertical="center"/>
    </xf>
    <xf numFmtId="38" fontId="1" fillId="0" borderId="3" xfId="1" quotePrefix="1" applyFont="1" applyBorder="1" applyAlignment="1">
      <alignment horizontal="righ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38" fontId="1" fillId="0" borderId="2" xfId="1" applyFont="1" applyFill="1" applyBorder="1" applyAlignment="1">
      <alignment horizontal="right" vertical="center" wrapText="1"/>
    </xf>
    <xf numFmtId="38" fontId="1" fillId="0" borderId="3" xfId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38" fontId="1" fillId="0" borderId="5" xfId="1" applyFont="1" applyFill="1" applyBorder="1" applyAlignment="1">
      <alignment horizontal="right" vertical="center" wrapText="1"/>
    </xf>
    <xf numFmtId="38" fontId="1" fillId="0" borderId="43" xfId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38" fontId="9" fillId="0" borderId="2" xfId="1" quotePrefix="1" applyFont="1" applyBorder="1" applyAlignment="1">
      <alignment horizontal="right" vertical="center"/>
    </xf>
    <xf numFmtId="38" fontId="9" fillId="0" borderId="5" xfId="1" quotePrefix="1" applyFont="1" applyBorder="1" applyAlignment="1">
      <alignment horizontal="right" vertical="center"/>
    </xf>
    <xf numFmtId="38" fontId="9" fillId="0" borderId="3" xfId="1" quotePrefix="1" applyFont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 wrapText="1"/>
    </xf>
    <xf numFmtId="38" fontId="9" fillId="0" borderId="5" xfId="1" applyFont="1" applyFill="1" applyBorder="1" applyAlignment="1">
      <alignment horizontal="right" vertical="center" wrapText="1"/>
    </xf>
    <xf numFmtId="38" fontId="9" fillId="0" borderId="43" xfId="1" applyFont="1" applyFill="1" applyBorder="1" applyAlignment="1">
      <alignment horizontal="right" vertical="center" wrapText="1"/>
    </xf>
    <xf numFmtId="38" fontId="9" fillId="0" borderId="3" xfId="1" applyFont="1" applyFill="1" applyBorder="1" applyAlignment="1">
      <alignment horizontal="righ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" fillId="0" borderId="6" xfId="0" applyFont="1" applyFill="1" applyBorder="1">
      <alignment vertical="center"/>
    </xf>
    <xf numFmtId="0" fontId="1" fillId="0" borderId="8" xfId="0" applyFont="1" applyFill="1" applyBorder="1">
      <alignment vertical="center"/>
    </xf>
    <xf numFmtId="38" fontId="4" fillId="2" borderId="68" xfId="0" applyNumberFormat="1" applyFont="1" applyFill="1" applyBorder="1" applyAlignment="1">
      <alignment vertical="center"/>
    </xf>
    <xf numFmtId="38" fontId="4" fillId="2" borderId="6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" xfId="0" applyFont="1" applyBorder="1">
      <alignment vertical="center"/>
    </xf>
    <xf numFmtId="0" fontId="1" fillId="0" borderId="15" xfId="0" applyFont="1" applyBorder="1">
      <alignment vertical="center"/>
    </xf>
    <xf numFmtId="0" fontId="1" fillId="2" borderId="60" xfId="0" quotePrefix="1" applyFont="1" applyFill="1" applyBorder="1" applyAlignment="1">
      <alignment horizontal="left" vertical="center"/>
    </xf>
    <xf numFmtId="0" fontId="1" fillId="2" borderId="28" xfId="0" quotePrefix="1" applyFont="1" applyFill="1" applyBorder="1" applyAlignment="1">
      <alignment horizontal="left" vertical="center"/>
    </xf>
    <xf numFmtId="0" fontId="1" fillId="2" borderId="49" xfId="0" quotePrefix="1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horizontal="left" vertical="center" wrapText="1"/>
    </xf>
    <xf numFmtId="0" fontId="1" fillId="0" borderId="62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11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8" fontId="9" fillId="0" borderId="4" xfId="1" applyFont="1" applyFill="1" applyBorder="1" applyAlignment="1">
      <alignment horizontal="righ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9" fillId="0" borderId="63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21" fillId="0" borderId="65" xfId="0" applyFont="1" applyFill="1" applyBorder="1" applyAlignment="1">
      <alignment horizontal="left" vertical="center" wrapText="1"/>
    </xf>
    <xf numFmtId="0" fontId="21" fillId="0" borderId="66" xfId="0" applyFont="1" applyFill="1" applyBorder="1" applyAlignment="1">
      <alignment horizontal="left" vertical="center" wrapText="1"/>
    </xf>
    <xf numFmtId="0" fontId="21" fillId="0" borderId="67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abSelected="1" topLeftCell="A76" zoomScaleNormal="100" zoomScaleSheetLayoutView="100" workbookViewId="0">
      <selection sqref="A1:C1"/>
    </sheetView>
  </sheetViews>
  <sheetFormatPr defaultRowHeight="13.2" x14ac:dyDescent="0.2"/>
  <cols>
    <col min="1" max="1" width="24.44140625" customWidth="1"/>
    <col min="2" max="2" width="14.77734375" customWidth="1"/>
    <col min="3" max="3" width="60.6640625" customWidth="1"/>
  </cols>
  <sheetData>
    <row r="1" spans="1:3" ht="21.6" customHeight="1" x14ac:dyDescent="0.2">
      <c r="A1" s="166" t="s">
        <v>74</v>
      </c>
      <c r="B1" s="166"/>
      <c r="C1" s="166"/>
    </row>
    <row r="2" spans="1:3" ht="10.050000000000001" customHeight="1" thickBot="1" x14ac:dyDescent="0.25">
      <c r="A2" s="32"/>
      <c r="B2" s="32"/>
      <c r="C2" s="32"/>
    </row>
    <row r="3" spans="1:3" ht="16.95" customHeight="1" x14ac:dyDescent="0.2">
      <c r="A3" s="167" t="s">
        <v>0</v>
      </c>
      <c r="B3" s="168"/>
      <c r="C3" s="26" t="s">
        <v>2</v>
      </c>
    </row>
    <row r="4" spans="1:3" ht="19.8" customHeight="1" thickBot="1" x14ac:dyDescent="0.25">
      <c r="A4" s="169"/>
      <c r="B4" s="170"/>
      <c r="C4" s="73"/>
    </row>
    <row r="5" spans="1:3" s="1" customFormat="1" ht="10.050000000000001" customHeight="1" x14ac:dyDescent="0.2">
      <c r="A5" s="27"/>
      <c r="B5" s="28"/>
      <c r="C5" s="28"/>
    </row>
    <row r="6" spans="1:3" s="1" customFormat="1" ht="17.399999999999999" customHeight="1" x14ac:dyDescent="0.2">
      <c r="A6" s="29" t="s">
        <v>1</v>
      </c>
      <c r="B6" s="28"/>
      <c r="C6" s="28"/>
    </row>
    <row r="7" spans="1:3" s="1" customFormat="1" ht="16.95" customHeight="1" x14ac:dyDescent="0.2">
      <c r="A7" s="171" t="s">
        <v>30</v>
      </c>
      <c r="B7" s="171"/>
      <c r="C7" s="171"/>
    </row>
    <row r="8" spans="1:3" s="1" customFormat="1" ht="16.95" customHeight="1" thickBot="1" x14ac:dyDescent="0.25">
      <c r="A8" s="38" t="s">
        <v>87</v>
      </c>
      <c r="B8" s="33"/>
      <c r="C8" s="33"/>
    </row>
    <row r="9" spans="1:3" s="1" customFormat="1" ht="16.95" customHeight="1" x14ac:dyDescent="0.2">
      <c r="A9" s="3" t="s">
        <v>3</v>
      </c>
      <c r="B9" s="48" t="s">
        <v>17</v>
      </c>
      <c r="C9" s="4" t="s">
        <v>18</v>
      </c>
    </row>
    <row r="10" spans="1:3" s="1" customFormat="1" ht="16.8" customHeight="1" x14ac:dyDescent="0.2">
      <c r="A10" s="161" t="s">
        <v>4</v>
      </c>
      <c r="B10" s="159"/>
      <c r="C10" s="6"/>
    </row>
    <row r="11" spans="1:3" s="1" customFormat="1" ht="16.8" customHeight="1" x14ac:dyDescent="0.2">
      <c r="A11" s="162"/>
      <c r="B11" s="160"/>
      <c r="C11" s="7"/>
    </row>
    <row r="12" spans="1:3" s="1" customFormat="1" ht="16.8" customHeight="1" x14ac:dyDescent="0.2">
      <c r="A12" s="153" t="s">
        <v>13</v>
      </c>
      <c r="B12" s="159"/>
      <c r="C12" s="6"/>
    </row>
    <row r="13" spans="1:3" s="1" customFormat="1" ht="16.8" customHeight="1" x14ac:dyDescent="0.2">
      <c r="A13" s="153"/>
      <c r="B13" s="160"/>
      <c r="C13" s="7"/>
    </row>
    <row r="14" spans="1:3" s="1" customFormat="1" ht="16.8" customHeight="1" x14ac:dyDescent="0.2">
      <c r="A14" s="161" t="s">
        <v>5</v>
      </c>
      <c r="B14" s="159"/>
      <c r="C14" s="6"/>
    </row>
    <row r="15" spans="1:3" s="1" customFormat="1" ht="16.8" customHeight="1" x14ac:dyDescent="0.2">
      <c r="A15" s="162"/>
      <c r="B15" s="160"/>
      <c r="C15" s="7"/>
    </row>
    <row r="16" spans="1:3" s="1" customFormat="1" ht="16.8" customHeight="1" x14ac:dyDescent="0.2">
      <c r="A16" s="153" t="s">
        <v>6</v>
      </c>
      <c r="B16" s="159"/>
      <c r="C16" s="6"/>
    </row>
    <row r="17" spans="1:5" s="1" customFormat="1" ht="16.8" customHeight="1" x14ac:dyDescent="0.2">
      <c r="A17" s="161"/>
      <c r="B17" s="160"/>
      <c r="C17" s="7"/>
    </row>
    <row r="18" spans="1:5" s="1" customFormat="1" ht="16.8" customHeight="1" x14ac:dyDescent="0.2">
      <c r="A18" s="161" t="s">
        <v>7</v>
      </c>
      <c r="B18" s="159"/>
      <c r="C18" s="6"/>
    </row>
    <row r="19" spans="1:5" s="1" customFormat="1" ht="16.8" customHeight="1" x14ac:dyDescent="0.2">
      <c r="A19" s="162"/>
      <c r="B19" s="160"/>
      <c r="C19" s="7"/>
    </row>
    <row r="20" spans="1:5" s="1" customFormat="1" ht="16.8" customHeight="1" x14ac:dyDescent="0.2">
      <c r="A20" s="161" t="s">
        <v>8</v>
      </c>
      <c r="B20" s="159"/>
      <c r="C20" s="6"/>
    </row>
    <row r="21" spans="1:5" s="1" customFormat="1" ht="16.8" customHeight="1" x14ac:dyDescent="0.2">
      <c r="A21" s="162"/>
      <c r="B21" s="160"/>
      <c r="C21" s="7"/>
    </row>
    <row r="22" spans="1:5" s="1" customFormat="1" ht="16.8" customHeight="1" x14ac:dyDescent="0.2">
      <c r="A22" s="161" t="s">
        <v>9</v>
      </c>
      <c r="B22" s="159"/>
      <c r="C22" s="6"/>
    </row>
    <row r="23" spans="1:5" s="1" customFormat="1" ht="16.8" customHeight="1" x14ac:dyDescent="0.2">
      <c r="A23" s="162"/>
      <c r="B23" s="160"/>
      <c r="C23" s="7"/>
    </row>
    <row r="24" spans="1:5" s="1" customFormat="1" ht="16.8" customHeight="1" x14ac:dyDescent="0.2">
      <c r="A24" s="153" t="s">
        <v>10</v>
      </c>
      <c r="B24" s="159"/>
      <c r="C24" s="6"/>
    </row>
    <row r="25" spans="1:5" s="1" customFormat="1" ht="16.8" customHeight="1" x14ac:dyDescent="0.2">
      <c r="A25" s="153"/>
      <c r="B25" s="160"/>
      <c r="C25" s="7"/>
    </row>
    <row r="26" spans="1:5" s="1" customFormat="1" ht="16.8" customHeight="1" x14ac:dyDescent="0.2">
      <c r="A26" s="153" t="s">
        <v>11</v>
      </c>
      <c r="B26" s="159"/>
      <c r="C26" s="6"/>
    </row>
    <row r="27" spans="1:5" s="1" customFormat="1" ht="16.8" customHeight="1" x14ac:dyDescent="0.2">
      <c r="A27" s="153"/>
      <c r="B27" s="160"/>
      <c r="C27" s="7"/>
    </row>
    <row r="28" spans="1:5" s="1" customFormat="1" ht="16.8" customHeight="1" x14ac:dyDescent="0.2">
      <c r="A28" s="154" t="s">
        <v>12</v>
      </c>
      <c r="B28" s="159"/>
      <c r="C28" s="6"/>
    </row>
    <row r="29" spans="1:5" s="1" customFormat="1" ht="16.8" customHeight="1" thickBot="1" x14ac:dyDescent="0.25">
      <c r="A29" s="154"/>
      <c r="B29" s="160"/>
      <c r="C29" s="8"/>
    </row>
    <row r="30" spans="1:5" s="1" customFormat="1" ht="28.8" customHeight="1" thickBot="1" x14ac:dyDescent="0.25">
      <c r="A30" s="87" t="s">
        <v>27</v>
      </c>
      <c r="B30" s="88">
        <f>SUM(B10:B29)</f>
        <v>0</v>
      </c>
      <c r="C30" s="89"/>
      <c r="E30" s="12"/>
    </row>
    <row r="31" spans="1:5" s="1" customFormat="1" ht="16.2" customHeight="1" thickBot="1" x14ac:dyDescent="0.25">
      <c r="A31" s="155" t="s">
        <v>92</v>
      </c>
      <c r="B31" s="155"/>
      <c r="C31" s="155"/>
      <c r="E31" s="12"/>
    </row>
    <row r="32" spans="1:5" s="1" customFormat="1" ht="16.2" customHeight="1" x14ac:dyDescent="0.2">
      <c r="A32" s="49" t="s">
        <v>3</v>
      </c>
      <c r="B32" s="50" t="s">
        <v>17</v>
      </c>
      <c r="C32" s="51" t="s">
        <v>18</v>
      </c>
      <c r="E32" s="12"/>
    </row>
    <row r="33" spans="1:5" s="1" customFormat="1" ht="16.2" customHeight="1" x14ac:dyDescent="0.2">
      <c r="A33" s="161" t="s">
        <v>95</v>
      </c>
      <c r="B33" s="159"/>
      <c r="C33" s="114"/>
      <c r="E33" s="12"/>
    </row>
    <row r="34" spans="1:5" s="1" customFormat="1" ht="16.2" customHeight="1" x14ac:dyDescent="0.2">
      <c r="A34" s="154"/>
      <c r="B34" s="164"/>
      <c r="C34" s="115"/>
      <c r="E34" s="12"/>
    </row>
    <row r="35" spans="1:5" s="1" customFormat="1" ht="16.2" customHeight="1" thickBot="1" x14ac:dyDescent="0.25">
      <c r="A35" s="163"/>
      <c r="B35" s="165"/>
      <c r="C35" s="116"/>
      <c r="E35" s="12"/>
    </row>
    <row r="36" spans="1:5" s="1" customFormat="1" ht="29.4" customHeight="1" thickBot="1" x14ac:dyDescent="0.25">
      <c r="A36" s="87" t="s">
        <v>28</v>
      </c>
      <c r="B36" s="88">
        <f>SUM(B33:B35)</f>
        <v>0</v>
      </c>
      <c r="C36" s="89"/>
      <c r="E36" s="12"/>
    </row>
    <row r="37" spans="1:5" s="1" customFormat="1" ht="28.8" customHeight="1" thickBot="1" x14ac:dyDescent="0.25">
      <c r="A37" s="63" t="s">
        <v>14</v>
      </c>
      <c r="B37" s="24">
        <f>B30+B36</f>
        <v>0</v>
      </c>
      <c r="C37" s="85" t="s">
        <v>23</v>
      </c>
    </row>
    <row r="38" spans="1:5" s="1" customFormat="1" ht="19.95" customHeight="1" thickBot="1" x14ac:dyDescent="0.25">
      <c r="A38" s="156" t="s">
        <v>29</v>
      </c>
      <c r="B38" s="156"/>
      <c r="C38" s="156"/>
    </row>
    <row r="39" spans="1:5" s="1" customFormat="1" ht="18" customHeight="1" x14ac:dyDescent="0.2">
      <c r="A39" s="9" t="s">
        <v>3</v>
      </c>
      <c r="B39" s="39" t="s">
        <v>17</v>
      </c>
      <c r="C39" s="10" t="s">
        <v>18</v>
      </c>
    </row>
    <row r="40" spans="1:5" s="1" customFormat="1" ht="18" customHeight="1" x14ac:dyDescent="0.2">
      <c r="A40" s="40"/>
      <c r="B40" s="75"/>
      <c r="C40" s="41"/>
    </row>
    <row r="41" spans="1:5" s="1" customFormat="1" ht="18" customHeight="1" x14ac:dyDescent="0.2">
      <c r="A41" s="36"/>
      <c r="B41" s="74"/>
      <c r="C41" s="42"/>
    </row>
    <row r="42" spans="1:5" s="1" customFormat="1" ht="18" customHeight="1" x14ac:dyDescent="0.2">
      <c r="A42" s="36"/>
      <c r="B42" s="74"/>
      <c r="C42" s="42"/>
    </row>
    <row r="43" spans="1:5" s="1" customFormat="1" ht="18" customHeight="1" x14ac:dyDescent="0.2">
      <c r="A43" s="36"/>
      <c r="B43" s="74"/>
      <c r="C43" s="42"/>
    </row>
    <row r="44" spans="1:5" s="1" customFormat="1" ht="18" customHeight="1" thickBot="1" x14ac:dyDescent="0.25">
      <c r="A44" s="35"/>
      <c r="B44" s="25"/>
      <c r="C44" s="11"/>
    </row>
    <row r="45" spans="1:5" s="1" customFormat="1" ht="29.4" customHeight="1" thickBot="1" x14ac:dyDescent="0.25">
      <c r="A45" s="34" t="s">
        <v>16</v>
      </c>
      <c r="B45" s="76">
        <f>SUM(B40:B44)</f>
        <v>0</v>
      </c>
      <c r="C45" s="43"/>
    </row>
    <row r="46" spans="1:5" ht="29.4" customHeight="1" thickTop="1" thickBot="1" x14ac:dyDescent="0.25">
      <c r="A46" s="90" t="s">
        <v>39</v>
      </c>
      <c r="B46" s="91">
        <f>B37+B45</f>
        <v>0</v>
      </c>
      <c r="C46" s="92" t="s">
        <v>40</v>
      </c>
    </row>
    <row r="47" spans="1:5" ht="18" customHeight="1" x14ac:dyDescent="0.2">
      <c r="A47" s="33"/>
      <c r="B47" s="30"/>
      <c r="C47" s="30"/>
    </row>
    <row r="48" spans="1:5" ht="18" customHeight="1" x14ac:dyDescent="0.2">
      <c r="A48" s="157" t="s">
        <v>65</v>
      </c>
      <c r="B48" s="157"/>
      <c r="C48" s="157"/>
    </row>
    <row r="49" spans="1:12" ht="18" customHeight="1" thickBot="1" x14ac:dyDescent="0.25">
      <c r="A49" s="158" t="s">
        <v>88</v>
      </c>
      <c r="B49" s="158"/>
      <c r="C49" s="158"/>
    </row>
    <row r="50" spans="1:12" ht="18" customHeight="1" x14ac:dyDescent="0.2">
      <c r="A50" s="49" t="s">
        <v>37</v>
      </c>
      <c r="B50" s="50" t="s">
        <v>17</v>
      </c>
      <c r="C50" s="51" t="s">
        <v>38</v>
      </c>
    </row>
    <row r="51" spans="1:12" ht="18" customHeight="1" x14ac:dyDescent="0.2">
      <c r="A51" s="13" t="s">
        <v>19</v>
      </c>
      <c r="B51" s="77">
        <f>B30</f>
        <v>0</v>
      </c>
      <c r="C51" s="53"/>
    </row>
    <row r="52" spans="1:12" ht="18" customHeight="1" x14ac:dyDescent="0.2">
      <c r="A52" s="147" t="s">
        <v>41</v>
      </c>
      <c r="B52" s="150"/>
      <c r="C52" s="54" t="s">
        <v>34</v>
      </c>
    </row>
    <row r="53" spans="1:12" ht="18" customHeight="1" x14ac:dyDescent="0.2">
      <c r="A53" s="149"/>
      <c r="B53" s="152"/>
      <c r="C53" s="55" t="s">
        <v>35</v>
      </c>
    </row>
    <row r="54" spans="1:12" ht="18" customHeight="1" x14ac:dyDescent="0.2">
      <c r="A54" s="13" t="s">
        <v>42</v>
      </c>
      <c r="B54" s="22">
        <f>MIN(B51,B52)</f>
        <v>0</v>
      </c>
      <c r="C54" s="5" t="s">
        <v>45</v>
      </c>
    </row>
    <row r="55" spans="1:12" ht="18" customHeight="1" thickBot="1" x14ac:dyDescent="0.25">
      <c r="A55" s="17" t="s">
        <v>43</v>
      </c>
      <c r="B55" s="22"/>
      <c r="C55" s="5" t="s">
        <v>24</v>
      </c>
    </row>
    <row r="56" spans="1:12" ht="28.2" customHeight="1" thickBot="1" x14ac:dyDescent="0.25">
      <c r="A56" s="15" t="s">
        <v>44</v>
      </c>
      <c r="B56" s="78">
        <f>ROUNDDOWN(B54*IF(B55="8/10",0.8,IF(B55="6/10",0.6,1)),-3)</f>
        <v>0</v>
      </c>
      <c r="C56" s="16" t="s">
        <v>46</v>
      </c>
      <c r="J56" s="19"/>
      <c r="K56" s="20"/>
      <c r="L56" s="21"/>
    </row>
    <row r="57" spans="1:12" ht="28.2" customHeight="1" thickBot="1" x14ac:dyDescent="0.25">
      <c r="A57" s="67" t="s">
        <v>22</v>
      </c>
      <c r="B57" s="81">
        <f>IF(B51&gt;=500000,B51-B52,0)</f>
        <v>0</v>
      </c>
      <c r="C57" s="68" t="s">
        <v>47</v>
      </c>
      <c r="J57" s="19"/>
      <c r="K57" s="20"/>
      <c r="L57" s="21"/>
    </row>
    <row r="58" spans="1:12" ht="18" customHeight="1" thickBot="1" x14ac:dyDescent="0.25">
      <c r="A58" s="86" t="s">
        <v>31</v>
      </c>
      <c r="B58" s="69"/>
      <c r="C58" s="69"/>
    </row>
    <row r="59" spans="1:12" ht="18" customHeight="1" x14ac:dyDescent="0.2">
      <c r="A59" s="70" t="s">
        <v>37</v>
      </c>
      <c r="B59" s="71" t="s">
        <v>17</v>
      </c>
      <c r="C59" s="72" t="s">
        <v>38</v>
      </c>
    </row>
    <row r="60" spans="1:12" ht="18" customHeight="1" x14ac:dyDescent="0.2">
      <c r="A60" s="13" t="s">
        <v>48</v>
      </c>
      <c r="B60" s="82">
        <f>B57</f>
        <v>0</v>
      </c>
      <c r="C60" s="56"/>
    </row>
    <row r="61" spans="1:12" ht="18" customHeight="1" x14ac:dyDescent="0.2">
      <c r="A61" s="147" t="s">
        <v>49</v>
      </c>
      <c r="B61" s="150"/>
      <c r="C61" s="57" t="s">
        <v>25</v>
      </c>
    </row>
    <row r="62" spans="1:12" ht="18" customHeight="1" x14ac:dyDescent="0.2">
      <c r="A62" s="148"/>
      <c r="B62" s="151"/>
      <c r="C62" s="58" t="s">
        <v>26</v>
      </c>
    </row>
    <row r="63" spans="1:12" ht="18" customHeight="1" x14ac:dyDescent="0.2">
      <c r="A63" s="149"/>
      <c r="B63" s="152"/>
      <c r="C63" s="113" t="s">
        <v>66</v>
      </c>
    </row>
    <row r="64" spans="1:12" ht="18" customHeight="1" x14ac:dyDescent="0.2">
      <c r="A64" s="13" t="s">
        <v>50</v>
      </c>
      <c r="B64" s="79">
        <f>MIN(B60,B61)</f>
        <v>0</v>
      </c>
      <c r="C64" s="5" t="s">
        <v>53</v>
      </c>
    </row>
    <row r="65" spans="1:3" ht="18" customHeight="1" thickBot="1" x14ac:dyDescent="0.25">
      <c r="A65" s="17" t="s">
        <v>51</v>
      </c>
      <c r="B65" s="60" t="s">
        <v>15</v>
      </c>
      <c r="C65" s="61" t="s">
        <v>32</v>
      </c>
    </row>
    <row r="66" spans="1:3" ht="28.8" customHeight="1" thickBot="1" x14ac:dyDescent="0.25">
      <c r="A66" s="15" t="s">
        <v>52</v>
      </c>
      <c r="B66" s="78">
        <f>ROUNDDOWN(B64,-3)</f>
        <v>0</v>
      </c>
      <c r="C66" s="16" t="s">
        <v>54</v>
      </c>
    </row>
    <row r="67" spans="1:3" ht="18" customHeight="1" thickBot="1" x14ac:dyDescent="0.25">
      <c r="A67" s="31" t="s">
        <v>93</v>
      </c>
      <c r="B67" s="2"/>
      <c r="C67" s="2"/>
    </row>
    <row r="68" spans="1:3" ht="18" customHeight="1" x14ac:dyDescent="0.2">
      <c r="A68" s="49" t="s">
        <v>37</v>
      </c>
      <c r="B68" s="50" t="s">
        <v>17</v>
      </c>
      <c r="C68" s="51" t="s">
        <v>38</v>
      </c>
    </row>
    <row r="69" spans="1:3" ht="18" customHeight="1" x14ac:dyDescent="0.2">
      <c r="A69" s="13" t="s">
        <v>20</v>
      </c>
      <c r="B69" s="83">
        <f>B36</f>
        <v>0</v>
      </c>
      <c r="C69" s="14"/>
    </row>
    <row r="70" spans="1:3" ht="18" customHeight="1" x14ac:dyDescent="0.2">
      <c r="A70" s="17" t="s">
        <v>55</v>
      </c>
      <c r="B70" s="112">
        <v>100000</v>
      </c>
      <c r="C70" s="18" t="s">
        <v>94</v>
      </c>
    </row>
    <row r="71" spans="1:3" ht="18" customHeight="1" x14ac:dyDescent="0.2">
      <c r="A71" s="13" t="s">
        <v>56</v>
      </c>
      <c r="B71" s="23">
        <f>MIN(B69,B70)</f>
        <v>0</v>
      </c>
      <c r="C71" s="14" t="s">
        <v>59</v>
      </c>
    </row>
    <row r="72" spans="1:3" ht="18" customHeight="1" thickBot="1" x14ac:dyDescent="0.25">
      <c r="A72" s="17" t="s">
        <v>57</v>
      </c>
      <c r="B72" s="44" t="s">
        <v>15</v>
      </c>
      <c r="C72" s="45" t="s">
        <v>33</v>
      </c>
    </row>
    <row r="73" spans="1:3" ht="28.2" customHeight="1" thickBot="1" x14ac:dyDescent="0.25">
      <c r="A73" s="15" t="s">
        <v>58</v>
      </c>
      <c r="B73" s="78">
        <f>ROUNDDOWN(B71,-3)</f>
        <v>0</v>
      </c>
      <c r="C73" s="16" t="s">
        <v>60</v>
      </c>
    </row>
    <row r="74" spans="1:3" ht="18" customHeight="1" thickBot="1" x14ac:dyDescent="0.25">
      <c r="A74" s="2"/>
      <c r="B74" s="2"/>
      <c r="C74" s="2"/>
    </row>
    <row r="75" spans="1:3" ht="36.6" customHeight="1" thickTop="1" thickBot="1" x14ac:dyDescent="0.25">
      <c r="A75" s="46" t="s">
        <v>70</v>
      </c>
      <c r="B75" s="84">
        <f>B56+B66+B73</f>
        <v>0</v>
      </c>
      <c r="C75" s="47" t="s">
        <v>61</v>
      </c>
    </row>
    <row r="76" spans="1:3" ht="18" customHeight="1" thickTop="1" x14ac:dyDescent="0.2">
      <c r="A76" s="28"/>
      <c r="B76" s="28"/>
      <c r="C76" s="28"/>
    </row>
    <row r="77" spans="1:3" ht="18.600000000000001" customHeight="1" x14ac:dyDescent="0.2">
      <c r="A77" s="31" t="s">
        <v>36</v>
      </c>
      <c r="B77" s="28"/>
      <c r="C77" s="28"/>
    </row>
    <row r="78" spans="1:3" ht="18.600000000000001" customHeight="1" thickBot="1" x14ac:dyDescent="0.25">
      <c r="A78" s="31" t="s">
        <v>62</v>
      </c>
      <c r="B78" s="28"/>
      <c r="C78" s="28"/>
    </row>
    <row r="79" spans="1:3" ht="18.600000000000001" customHeight="1" x14ac:dyDescent="0.2">
      <c r="A79" s="49" t="s">
        <v>37</v>
      </c>
      <c r="B79" s="50" t="s">
        <v>17</v>
      </c>
      <c r="C79" s="51" t="s">
        <v>38</v>
      </c>
    </row>
    <row r="80" spans="1:3" ht="18.600000000000001" customHeight="1" x14ac:dyDescent="0.2">
      <c r="A80" s="35" t="s">
        <v>39</v>
      </c>
      <c r="B80" s="25">
        <f>B46</f>
        <v>0</v>
      </c>
      <c r="C80" s="52"/>
    </row>
    <row r="81" spans="1:3" ht="18.600000000000001" customHeight="1" thickBot="1" x14ac:dyDescent="0.25">
      <c r="A81" s="37" t="s">
        <v>73</v>
      </c>
      <c r="B81" s="80">
        <f>B75</f>
        <v>0</v>
      </c>
      <c r="C81" s="62"/>
    </row>
    <row r="82" spans="1:3" ht="27" customHeight="1" thickBot="1" x14ac:dyDescent="0.25">
      <c r="A82" s="63" t="s">
        <v>71</v>
      </c>
      <c r="B82" s="24">
        <f>B80-B81</f>
        <v>0</v>
      </c>
      <c r="C82" s="85" t="s">
        <v>67</v>
      </c>
    </row>
    <row r="83" spans="1:3" ht="18.600000000000001" customHeight="1" thickBot="1" x14ac:dyDescent="0.25">
      <c r="A83" s="31" t="s">
        <v>63</v>
      </c>
      <c r="B83" s="28"/>
      <c r="C83" s="28"/>
    </row>
    <row r="84" spans="1:3" ht="18.600000000000001" customHeight="1" x14ac:dyDescent="0.2">
      <c r="A84" s="49" t="s">
        <v>3</v>
      </c>
      <c r="B84" s="50" t="s">
        <v>17</v>
      </c>
      <c r="C84" s="51" t="s">
        <v>18</v>
      </c>
    </row>
    <row r="85" spans="1:3" ht="18.600000000000001" customHeight="1" x14ac:dyDescent="0.2">
      <c r="A85" s="35" t="s">
        <v>84</v>
      </c>
      <c r="B85" s="25">
        <f>IF($B$82-SUM(B86:B87)&gt;0,$B$82-SUM(B86:B87),0)</f>
        <v>0</v>
      </c>
      <c r="C85" s="64"/>
    </row>
    <row r="86" spans="1:3" ht="18.600000000000001" customHeight="1" x14ac:dyDescent="0.2">
      <c r="A86" s="36"/>
      <c r="B86" s="74"/>
      <c r="C86" s="65"/>
    </row>
    <row r="87" spans="1:3" ht="18.600000000000001" customHeight="1" thickBot="1" x14ac:dyDescent="0.25">
      <c r="A87" s="66"/>
      <c r="B87" s="77"/>
      <c r="C87" s="14"/>
    </row>
    <row r="88" spans="1:3" ht="28.2" customHeight="1" thickBot="1" x14ac:dyDescent="0.25">
      <c r="A88" s="93" t="s">
        <v>64</v>
      </c>
      <c r="B88" s="94">
        <f>SUM(B85:B87)</f>
        <v>0</v>
      </c>
      <c r="C88" s="95" t="s">
        <v>72</v>
      </c>
    </row>
    <row r="89" spans="1:3" ht="13.5" customHeight="1" x14ac:dyDescent="0.2"/>
    <row r="90" spans="1:3" ht="13.5" customHeight="1" x14ac:dyDescent="0.2"/>
    <row r="91" spans="1:3" ht="13.5" customHeight="1" x14ac:dyDescent="0.2"/>
    <row r="92" spans="1:3" ht="13.5" customHeight="1" x14ac:dyDescent="0.2"/>
    <row r="93" spans="1:3" ht="13.5" customHeight="1" x14ac:dyDescent="0.2"/>
    <row r="94" spans="1:3" ht="13.5" customHeight="1" x14ac:dyDescent="0.2"/>
    <row r="95" spans="1:3" ht="13.5" customHeight="1" x14ac:dyDescent="0.2"/>
    <row r="96" spans="1:3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</sheetData>
  <mergeCells count="34">
    <mergeCell ref="A14:A15"/>
    <mergeCell ref="A18:A19"/>
    <mergeCell ref="A20:A21"/>
    <mergeCell ref="B10:B11"/>
    <mergeCell ref="B14:B15"/>
    <mergeCell ref="B16:B17"/>
    <mergeCell ref="B18:B19"/>
    <mergeCell ref="B20:B21"/>
    <mergeCell ref="A16:A17"/>
    <mergeCell ref="A1:C1"/>
    <mergeCell ref="A3:B3"/>
    <mergeCell ref="A4:B4"/>
    <mergeCell ref="A7:C7"/>
    <mergeCell ref="A12:A13"/>
    <mergeCell ref="B12:B13"/>
    <mergeCell ref="A10:A11"/>
    <mergeCell ref="B22:B23"/>
    <mergeCell ref="A52:A53"/>
    <mergeCell ref="B52:B53"/>
    <mergeCell ref="B24:B25"/>
    <mergeCell ref="A24:A25"/>
    <mergeCell ref="A22:A23"/>
    <mergeCell ref="A33:A35"/>
    <mergeCell ref="B33:B35"/>
    <mergeCell ref="A61:A63"/>
    <mergeCell ref="B61:B63"/>
    <mergeCell ref="A26:A27"/>
    <mergeCell ref="A28:A29"/>
    <mergeCell ref="A31:C31"/>
    <mergeCell ref="A38:C38"/>
    <mergeCell ref="A48:C48"/>
    <mergeCell ref="A49:C49"/>
    <mergeCell ref="B26:B27"/>
    <mergeCell ref="B28:B29"/>
  </mergeCells>
  <phoneticPr fontId="2"/>
  <conditionalFormatting sqref="B52:B53">
    <cfRule type="expression" dxfId="4" priority="3">
      <formula>$B$52=""</formula>
    </cfRule>
  </conditionalFormatting>
  <conditionalFormatting sqref="B55">
    <cfRule type="expression" dxfId="3" priority="2">
      <formula>$B$55=""</formula>
    </cfRule>
  </conditionalFormatting>
  <conditionalFormatting sqref="B61:B63">
    <cfRule type="expression" dxfId="2" priority="1">
      <formula>$B$61=""</formula>
    </cfRule>
  </conditionalFormatting>
  <dataValidations count="3">
    <dataValidation type="list" allowBlank="1" showInputMessage="1" showErrorMessage="1" sqref="B55">
      <formula1>"'10/10,'8/10,'6/10"</formula1>
    </dataValidation>
    <dataValidation type="list" allowBlank="1" showInputMessage="1" showErrorMessage="1" sqref="B52:B53">
      <formula1>"500000,180000"</formula1>
    </dataValidation>
    <dataValidation type="list" allowBlank="1" showInputMessage="1" showErrorMessage="1" sqref="B61:B63">
      <formula1>"100000,500000,0"</formula1>
    </dataValidation>
  </dataValidations>
  <printOptions horizontalCentered="1"/>
  <pageMargins left="0.51181102362204722" right="0.51181102362204722" top="0.23622047244094491" bottom="0.19685039370078741" header="0.31496062992125984" footer="0.31496062992125984"/>
  <pageSetup paperSize="9" scale="94" fitToHeight="0" orientation="portrait" horizontalDpi="300" verticalDpi="300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zoomScaleNormal="100" zoomScaleSheetLayoutView="100" workbookViewId="0">
      <selection activeCell="A4" sqref="A4:C4"/>
    </sheetView>
  </sheetViews>
  <sheetFormatPr defaultRowHeight="13.2" x14ac:dyDescent="0.2"/>
  <cols>
    <col min="1" max="1" width="24.44140625" customWidth="1"/>
    <col min="2" max="2" width="14.77734375" customWidth="1"/>
    <col min="3" max="3" width="60.6640625" customWidth="1"/>
  </cols>
  <sheetData>
    <row r="1" spans="1:3" ht="21.6" customHeight="1" x14ac:dyDescent="0.2">
      <c r="A1" s="166" t="s">
        <v>74</v>
      </c>
      <c r="B1" s="166"/>
      <c r="C1" s="166"/>
    </row>
    <row r="2" spans="1:3" ht="10.050000000000001" customHeight="1" thickBot="1" x14ac:dyDescent="0.25">
      <c r="A2" s="32"/>
      <c r="B2" s="32"/>
      <c r="C2" s="32"/>
    </row>
    <row r="3" spans="1:3" ht="16.95" customHeight="1" x14ac:dyDescent="0.2">
      <c r="A3" s="167" t="s">
        <v>0</v>
      </c>
      <c r="B3" s="168"/>
      <c r="C3" s="26" t="s">
        <v>2</v>
      </c>
    </row>
    <row r="4" spans="1:3" ht="19.8" customHeight="1" thickBot="1" x14ac:dyDescent="0.25">
      <c r="A4" s="179" t="s">
        <v>90</v>
      </c>
      <c r="B4" s="180"/>
      <c r="C4" s="118" t="s">
        <v>91</v>
      </c>
    </row>
    <row r="5" spans="1:3" s="1" customFormat="1" ht="10.050000000000001" customHeight="1" x14ac:dyDescent="0.2">
      <c r="A5" s="27"/>
      <c r="B5" s="28"/>
      <c r="C5" s="28"/>
    </row>
    <row r="6" spans="1:3" s="1" customFormat="1" ht="17.399999999999999" customHeight="1" x14ac:dyDescent="0.2">
      <c r="A6" s="29" t="s">
        <v>1</v>
      </c>
      <c r="B6" s="28"/>
      <c r="C6" s="28"/>
    </row>
    <row r="7" spans="1:3" s="1" customFormat="1" ht="16.95" customHeight="1" x14ac:dyDescent="0.2">
      <c r="A7" s="171" t="s">
        <v>30</v>
      </c>
      <c r="B7" s="171"/>
      <c r="C7" s="171"/>
    </row>
    <row r="8" spans="1:3" s="1" customFormat="1" ht="16.95" customHeight="1" thickBot="1" x14ac:dyDescent="0.25">
      <c r="A8" s="38" t="s">
        <v>87</v>
      </c>
      <c r="B8" s="33"/>
      <c r="C8" s="33"/>
    </row>
    <row r="9" spans="1:3" s="1" customFormat="1" ht="16.95" customHeight="1" x14ac:dyDescent="0.2">
      <c r="A9" s="3" t="s">
        <v>3</v>
      </c>
      <c r="B9" s="48" t="s">
        <v>17</v>
      </c>
      <c r="C9" s="4" t="s">
        <v>18</v>
      </c>
    </row>
    <row r="10" spans="1:3" s="1" customFormat="1" ht="16.8" customHeight="1" x14ac:dyDescent="0.2">
      <c r="A10" s="161" t="s">
        <v>4</v>
      </c>
      <c r="B10" s="175">
        <v>50000</v>
      </c>
      <c r="C10" s="96" t="s">
        <v>98</v>
      </c>
    </row>
    <row r="11" spans="1:3" s="1" customFormat="1" ht="16.8" customHeight="1" x14ac:dyDescent="0.2">
      <c r="A11" s="162"/>
      <c r="B11" s="178"/>
      <c r="C11" s="97"/>
    </row>
    <row r="12" spans="1:3" s="1" customFormat="1" ht="16.8" customHeight="1" x14ac:dyDescent="0.2">
      <c r="A12" s="153" t="s">
        <v>13</v>
      </c>
      <c r="B12" s="175">
        <f>484000+165000</f>
        <v>649000</v>
      </c>
      <c r="C12" s="96" t="s">
        <v>81</v>
      </c>
    </row>
    <row r="13" spans="1:3" s="1" customFormat="1" ht="16.8" customHeight="1" x14ac:dyDescent="0.2">
      <c r="A13" s="153"/>
      <c r="B13" s="178"/>
      <c r="C13" s="97" t="s">
        <v>82</v>
      </c>
    </row>
    <row r="14" spans="1:3" s="1" customFormat="1" ht="16.8" customHeight="1" x14ac:dyDescent="0.2">
      <c r="A14" s="161" t="s">
        <v>5</v>
      </c>
      <c r="B14" s="175">
        <v>10300</v>
      </c>
      <c r="C14" s="96" t="s">
        <v>76</v>
      </c>
    </row>
    <row r="15" spans="1:3" s="1" customFormat="1" ht="16.8" customHeight="1" x14ac:dyDescent="0.2">
      <c r="A15" s="162"/>
      <c r="B15" s="178"/>
      <c r="C15" s="97"/>
    </row>
    <row r="16" spans="1:3" s="1" customFormat="1" ht="16.8" customHeight="1" x14ac:dyDescent="0.2">
      <c r="A16" s="153" t="s">
        <v>6</v>
      </c>
      <c r="B16" s="175">
        <v>20000</v>
      </c>
      <c r="C16" s="96" t="s">
        <v>68</v>
      </c>
    </row>
    <row r="17" spans="1:5" s="1" customFormat="1" ht="16.8" customHeight="1" x14ac:dyDescent="0.2">
      <c r="A17" s="161"/>
      <c r="B17" s="178"/>
      <c r="C17" s="97"/>
    </row>
    <row r="18" spans="1:5" s="1" customFormat="1" ht="16.8" customHeight="1" x14ac:dyDescent="0.2">
      <c r="A18" s="161" t="s">
        <v>7</v>
      </c>
      <c r="B18" s="175"/>
      <c r="C18" s="96"/>
    </row>
    <row r="19" spans="1:5" s="1" customFormat="1" ht="16.8" customHeight="1" x14ac:dyDescent="0.2">
      <c r="A19" s="162"/>
      <c r="B19" s="178"/>
      <c r="C19" s="97"/>
    </row>
    <row r="20" spans="1:5" s="1" customFormat="1" ht="16.8" customHeight="1" x14ac:dyDescent="0.2">
      <c r="A20" s="161" t="s">
        <v>8</v>
      </c>
      <c r="B20" s="175">
        <f>1000*5*22</f>
        <v>110000</v>
      </c>
      <c r="C20" s="96" t="s">
        <v>69</v>
      </c>
    </row>
    <row r="21" spans="1:5" s="1" customFormat="1" ht="16.8" customHeight="1" x14ac:dyDescent="0.2">
      <c r="A21" s="162"/>
      <c r="B21" s="178"/>
      <c r="C21" s="97"/>
    </row>
    <row r="22" spans="1:5" s="1" customFormat="1" ht="16.8" customHeight="1" x14ac:dyDescent="0.2">
      <c r="A22" s="161" t="s">
        <v>9</v>
      </c>
      <c r="B22" s="175">
        <f>1600*22</f>
        <v>35200</v>
      </c>
      <c r="C22" s="96" t="s">
        <v>85</v>
      </c>
    </row>
    <row r="23" spans="1:5" s="1" customFormat="1" ht="16.8" customHeight="1" x14ac:dyDescent="0.2">
      <c r="A23" s="162"/>
      <c r="B23" s="178"/>
      <c r="C23" s="97"/>
    </row>
    <row r="24" spans="1:5" s="1" customFormat="1" ht="16.8" customHeight="1" x14ac:dyDescent="0.2">
      <c r="A24" s="153" t="s">
        <v>10</v>
      </c>
      <c r="B24" s="175">
        <v>10000</v>
      </c>
      <c r="C24" s="96" t="s">
        <v>89</v>
      </c>
    </row>
    <row r="25" spans="1:5" s="1" customFormat="1" ht="16.8" customHeight="1" x14ac:dyDescent="0.2">
      <c r="A25" s="153"/>
      <c r="B25" s="178"/>
      <c r="C25" s="97"/>
    </row>
    <row r="26" spans="1:5" s="1" customFormat="1" ht="16.8" customHeight="1" x14ac:dyDescent="0.2">
      <c r="A26" s="153" t="s">
        <v>11</v>
      </c>
      <c r="B26" s="175"/>
      <c r="C26" s="96"/>
    </row>
    <row r="27" spans="1:5" s="1" customFormat="1" ht="16.8" customHeight="1" x14ac:dyDescent="0.2">
      <c r="A27" s="153"/>
      <c r="B27" s="178"/>
      <c r="C27" s="97"/>
    </row>
    <row r="28" spans="1:5" s="1" customFormat="1" ht="16.8" customHeight="1" x14ac:dyDescent="0.2">
      <c r="A28" s="154" t="s">
        <v>12</v>
      </c>
      <c r="B28" s="175">
        <v>5000</v>
      </c>
      <c r="C28" s="96" t="s">
        <v>77</v>
      </c>
    </row>
    <row r="29" spans="1:5" s="1" customFormat="1" ht="16.8" customHeight="1" thickBot="1" x14ac:dyDescent="0.25">
      <c r="A29" s="154"/>
      <c r="B29" s="178"/>
      <c r="C29" s="110"/>
    </row>
    <row r="30" spans="1:5" s="1" customFormat="1" ht="28.8" customHeight="1" thickBot="1" x14ac:dyDescent="0.25">
      <c r="A30" s="87" t="s">
        <v>27</v>
      </c>
      <c r="B30" s="111">
        <f>SUM(B10:B29)</f>
        <v>889500</v>
      </c>
      <c r="C30" s="89"/>
      <c r="E30" s="12"/>
    </row>
    <row r="31" spans="1:5" s="1" customFormat="1" ht="16.2" customHeight="1" thickBot="1" x14ac:dyDescent="0.25">
      <c r="A31" s="155" t="s">
        <v>92</v>
      </c>
      <c r="B31" s="155"/>
      <c r="C31" s="155"/>
      <c r="E31" s="12"/>
    </row>
    <row r="32" spans="1:5" s="1" customFormat="1" ht="16.2" customHeight="1" x14ac:dyDescent="0.2">
      <c r="A32" s="49" t="s">
        <v>3</v>
      </c>
      <c r="B32" s="50" t="s">
        <v>17</v>
      </c>
      <c r="C32" s="51" t="s">
        <v>18</v>
      </c>
      <c r="E32" s="12"/>
    </row>
    <row r="33" spans="1:5" s="1" customFormat="1" ht="16.2" customHeight="1" x14ac:dyDescent="0.2">
      <c r="A33" s="161" t="s">
        <v>95</v>
      </c>
      <c r="B33" s="175">
        <f>4000+10000+20000</f>
        <v>34000</v>
      </c>
      <c r="C33" s="117" t="s">
        <v>96</v>
      </c>
      <c r="E33" s="12"/>
    </row>
    <row r="34" spans="1:5" s="1" customFormat="1" ht="16.2" customHeight="1" x14ac:dyDescent="0.2">
      <c r="A34" s="154"/>
      <c r="B34" s="176"/>
      <c r="C34" s="119" t="s">
        <v>97</v>
      </c>
      <c r="E34" s="12"/>
    </row>
    <row r="35" spans="1:5" s="1" customFormat="1" ht="16.2" customHeight="1" thickBot="1" x14ac:dyDescent="0.25">
      <c r="A35" s="163"/>
      <c r="B35" s="177"/>
      <c r="C35" s="116"/>
      <c r="E35" s="12"/>
    </row>
    <row r="36" spans="1:5" s="1" customFormat="1" ht="29.4" customHeight="1" thickBot="1" x14ac:dyDescent="0.25">
      <c r="A36" s="87" t="s">
        <v>28</v>
      </c>
      <c r="B36" s="88">
        <f>SUM(B33:B35)</f>
        <v>34000</v>
      </c>
      <c r="C36" s="89"/>
      <c r="E36" s="12"/>
    </row>
    <row r="37" spans="1:5" s="1" customFormat="1" ht="28.8" customHeight="1" thickBot="1" x14ac:dyDescent="0.25">
      <c r="A37" s="63" t="s">
        <v>14</v>
      </c>
      <c r="B37" s="24">
        <f>B30+B36</f>
        <v>923500</v>
      </c>
      <c r="C37" s="85" t="s">
        <v>23</v>
      </c>
    </row>
    <row r="38" spans="1:5" s="1" customFormat="1" ht="19.95" customHeight="1" thickBot="1" x14ac:dyDescent="0.25">
      <c r="A38" s="156" t="s">
        <v>29</v>
      </c>
      <c r="B38" s="156"/>
      <c r="C38" s="156"/>
    </row>
    <row r="39" spans="1:5" s="1" customFormat="1" ht="18" customHeight="1" x14ac:dyDescent="0.2">
      <c r="A39" s="9" t="s">
        <v>3</v>
      </c>
      <c r="B39" s="39" t="s">
        <v>17</v>
      </c>
      <c r="C39" s="10" t="s">
        <v>18</v>
      </c>
    </row>
    <row r="40" spans="1:5" s="1" customFormat="1" ht="18" customHeight="1" x14ac:dyDescent="0.2">
      <c r="A40" s="101" t="s">
        <v>78</v>
      </c>
      <c r="B40" s="102">
        <v>1200</v>
      </c>
      <c r="C40" s="103" t="s">
        <v>79</v>
      </c>
    </row>
    <row r="41" spans="1:5" s="1" customFormat="1" ht="18" customHeight="1" x14ac:dyDescent="0.2">
      <c r="A41" s="108"/>
      <c r="B41" s="74"/>
      <c r="C41" s="42"/>
    </row>
    <row r="42" spans="1:5" s="1" customFormat="1" ht="18" customHeight="1" x14ac:dyDescent="0.2">
      <c r="A42" s="108"/>
      <c r="B42" s="74"/>
      <c r="C42" s="42"/>
    </row>
    <row r="43" spans="1:5" s="1" customFormat="1" ht="18" customHeight="1" x14ac:dyDescent="0.2">
      <c r="A43" s="108"/>
      <c r="B43" s="74"/>
      <c r="C43" s="42"/>
    </row>
    <row r="44" spans="1:5" s="1" customFormat="1" ht="18" customHeight="1" thickBot="1" x14ac:dyDescent="0.25">
      <c r="A44" s="109"/>
      <c r="B44" s="25"/>
      <c r="C44" s="11"/>
    </row>
    <row r="45" spans="1:5" s="1" customFormat="1" ht="29.4" customHeight="1" thickBot="1" x14ac:dyDescent="0.25">
      <c r="A45" s="34" t="s">
        <v>16</v>
      </c>
      <c r="B45" s="76">
        <f>SUM(B40:B44)</f>
        <v>1200</v>
      </c>
      <c r="C45" s="43"/>
    </row>
    <row r="46" spans="1:5" ht="29.4" customHeight="1" thickTop="1" thickBot="1" x14ac:dyDescent="0.25">
      <c r="A46" s="90" t="s">
        <v>39</v>
      </c>
      <c r="B46" s="91">
        <f>B37+B45</f>
        <v>924700</v>
      </c>
      <c r="C46" s="92" t="s">
        <v>40</v>
      </c>
    </row>
    <row r="47" spans="1:5" ht="18" customHeight="1" x14ac:dyDescent="0.2">
      <c r="A47" s="33"/>
      <c r="B47" s="30"/>
      <c r="C47" s="30"/>
    </row>
    <row r="48" spans="1:5" ht="18" customHeight="1" x14ac:dyDescent="0.2">
      <c r="A48" s="157" t="s">
        <v>65</v>
      </c>
      <c r="B48" s="157"/>
      <c r="C48" s="157"/>
    </row>
    <row r="49" spans="1:12" ht="18" customHeight="1" thickBot="1" x14ac:dyDescent="0.25">
      <c r="A49" s="158" t="s">
        <v>88</v>
      </c>
      <c r="B49" s="158"/>
      <c r="C49" s="158"/>
    </row>
    <row r="50" spans="1:12" ht="18" customHeight="1" x14ac:dyDescent="0.2">
      <c r="A50" s="49" t="s">
        <v>37</v>
      </c>
      <c r="B50" s="50" t="s">
        <v>17</v>
      </c>
      <c r="C50" s="51" t="s">
        <v>38</v>
      </c>
    </row>
    <row r="51" spans="1:12" ht="18" customHeight="1" x14ac:dyDescent="0.2">
      <c r="A51" s="13" t="s">
        <v>19</v>
      </c>
      <c r="B51" s="77">
        <f>B30</f>
        <v>889500</v>
      </c>
      <c r="C51" s="53"/>
    </row>
    <row r="52" spans="1:12" ht="18" customHeight="1" x14ac:dyDescent="0.2">
      <c r="A52" s="147" t="s">
        <v>41</v>
      </c>
      <c r="B52" s="172">
        <v>500000</v>
      </c>
      <c r="C52" s="54" t="s">
        <v>34</v>
      </c>
    </row>
    <row r="53" spans="1:12" ht="18" customHeight="1" x14ac:dyDescent="0.2">
      <c r="A53" s="149"/>
      <c r="B53" s="174"/>
      <c r="C53" s="55" t="s">
        <v>35</v>
      </c>
    </row>
    <row r="54" spans="1:12" ht="18" customHeight="1" x14ac:dyDescent="0.2">
      <c r="A54" s="13" t="s">
        <v>42</v>
      </c>
      <c r="B54" s="22">
        <f>MIN(B51,B52)</f>
        <v>500000</v>
      </c>
      <c r="C54" s="5" t="s">
        <v>45</v>
      </c>
    </row>
    <row r="55" spans="1:12" ht="18" customHeight="1" thickBot="1" x14ac:dyDescent="0.25">
      <c r="A55" s="17" t="s">
        <v>43</v>
      </c>
      <c r="B55" s="104" t="s">
        <v>75</v>
      </c>
      <c r="C55" s="5" t="s">
        <v>24</v>
      </c>
    </row>
    <row r="56" spans="1:12" ht="28.2" customHeight="1" thickBot="1" x14ac:dyDescent="0.25">
      <c r="A56" s="15" t="s">
        <v>44</v>
      </c>
      <c r="B56" s="78">
        <f>ROUNDDOWN(B54*IF(B55="8/10",0.8,IF(B55="6/10",0.6,1)),-3)</f>
        <v>400000</v>
      </c>
      <c r="C56" s="16" t="s">
        <v>46</v>
      </c>
      <c r="J56" s="19"/>
      <c r="K56" s="20"/>
      <c r="L56" s="21"/>
    </row>
    <row r="57" spans="1:12" ht="28.2" customHeight="1" thickBot="1" x14ac:dyDescent="0.25">
      <c r="A57" s="67" t="s">
        <v>22</v>
      </c>
      <c r="B57" s="81">
        <f>IF(B51&gt;=500000,B51-B52,0)</f>
        <v>389500</v>
      </c>
      <c r="C57" s="68" t="s">
        <v>47</v>
      </c>
      <c r="J57" s="19"/>
      <c r="K57" s="20"/>
      <c r="L57" s="21"/>
    </row>
    <row r="58" spans="1:12" ht="18" customHeight="1" thickBot="1" x14ac:dyDescent="0.25">
      <c r="A58" s="86" t="s">
        <v>31</v>
      </c>
      <c r="B58" s="69"/>
      <c r="C58" s="69"/>
    </row>
    <row r="59" spans="1:12" ht="18" customHeight="1" x14ac:dyDescent="0.2">
      <c r="A59" s="70" t="s">
        <v>37</v>
      </c>
      <c r="B59" s="71" t="s">
        <v>17</v>
      </c>
      <c r="C59" s="72" t="s">
        <v>38</v>
      </c>
    </row>
    <row r="60" spans="1:12" ht="18" customHeight="1" x14ac:dyDescent="0.2">
      <c r="A60" s="13" t="s">
        <v>48</v>
      </c>
      <c r="B60" s="82">
        <f>B57</f>
        <v>389500</v>
      </c>
      <c r="C60" s="56"/>
    </row>
    <row r="61" spans="1:12" ht="18" customHeight="1" x14ac:dyDescent="0.2">
      <c r="A61" s="147" t="s">
        <v>49</v>
      </c>
      <c r="B61" s="172">
        <v>500000</v>
      </c>
      <c r="C61" s="57" t="s">
        <v>25</v>
      </c>
    </row>
    <row r="62" spans="1:12" ht="18" customHeight="1" x14ac:dyDescent="0.2">
      <c r="A62" s="148"/>
      <c r="B62" s="173"/>
      <c r="C62" s="58" t="s">
        <v>26</v>
      </c>
    </row>
    <row r="63" spans="1:12" ht="18" customHeight="1" x14ac:dyDescent="0.2">
      <c r="A63" s="149"/>
      <c r="B63" s="174"/>
      <c r="C63" s="59" t="s">
        <v>66</v>
      </c>
    </row>
    <row r="64" spans="1:12" ht="18" customHeight="1" x14ac:dyDescent="0.2">
      <c r="A64" s="13" t="s">
        <v>50</v>
      </c>
      <c r="B64" s="79">
        <f>MIN(B60,B61)</f>
        <v>389500</v>
      </c>
      <c r="C64" s="5" t="s">
        <v>53</v>
      </c>
    </row>
    <row r="65" spans="1:3" ht="18" customHeight="1" thickBot="1" x14ac:dyDescent="0.25">
      <c r="A65" s="17" t="s">
        <v>51</v>
      </c>
      <c r="B65" s="60" t="s">
        <v>15</v>
      </c>
      <c r="C65" s="61" t="s">
        <v>32</v>
      </c>
    </row>
    <row r="66" spans="1:3" ht="28.8" customHeight="1" thickBot="1" x14ac:dyDescent="0.25">
      <c r="A66" s="15" t="s">
        <v>52</v>
      </c>
      <c r="B66" s="78">
        <f>ROUNDDOWN(B64,-3)</f>
        <v>389000</v>
      </c>
      <c r="C66" s="16" t="s">
        <v>54</v>
      </c>
    </row>
    <row r="67" spans="1:3" ht="18" customHeight="1" thickBot="1" x14ac:dyDescent="0.25">
      <c r="A67" s="31" t="s">
        <v>93</v>
      </c>
      <c r="B67" s="2"/>
      <c r="C67" s="2"/>
    </row>
    <row r="68" spans="1:3" ht="18" customHeight="1" x14ac:dyDescent="0.2">
      <c r="A68" s="49" t="s">
        <v>37</v>
      </c>
      <c r="B68" s="50" t="s">
        <v>17</v>
      </c>
      <c r="C68" s="51" t="s">
        <v>38</v>
      </c>
    </row>
    <row r="69" spans="1:3" ht="18" customHeight="1" x14ac:dyDescent="0.2">
      <c r="A69" s="13" t="s">
        <v>20</v>
      </c>
      <c r="B69" s="83">
        <f>B36</f>
        <v>34000</v>
      </c>
      <c r="C69" s="14"/>
    </row>
    <row r="70" spans="1:3" ht="18" customHeight="1" x14ac:dyDescent="0.2">
      <c r="A70" s="17" t="s">
        <v>55</v>
      </c>
      <c r="B70" s="112">
        <v>100000</v>
      </c>
      <c r="C70" s="18" t="s">
        <v>94</v>
      </c>
    </row>
    <row r="71" spans="1:3" ht="18" customHeight="1" x14ac:dyDescent="0.2">
      <c r="A71" s="13" t="s">
        <v>56</v>
      </c>
      <c r="B71" s="107">
        <f>MIN(B69,B70)</f>
        <v>34000</v>
      </c>
      <c r="C71" s="14" t="s">
        <v>59</v>
      </c>
    </row>
    <row r="72" spans="1:3" ht="18" customHeight="1" thickBot="1" x14ac:dyDescent="0.25">
      <c r="A72" s="17" t="s">
        <v>57</v>
      </c>
      <c r="B72" s="44" t="s">
        <v>15</v>
      </c>
      <c r="C72" s="45" t="s">
        <v>33</v>
      </c>
    </row>
    <row r="73" spans="1:3" ht="28.2" customHeight="1" thickBot="1" x14ac:dyDescent="0.25">
      <c r="A73" s="15" t="s">
        <v>58</v>
      </c>
      <c r="B73" s="78">
        <f>ROUNDDOWN(B71,-3)</f>
        <v>34000</v>
      </c>
      <c r="C73" s="16" t="s">
        <v>60</v>
      </c>
    </row>
    <row r="74" spans="1:3" ht="18" customHeight="1" thickBot="1" x14ac:dyDescent="0.25">
      <c r="A74" s="2"/>
      <c r="B74" s="2"/>
      <c r="C74" s="2"/>
    </row>
    <row r="75" spans="1:3" ht="36.6" customHeight="1" thickTop="1" thickBot="1" x14ac:dyDescent="0.25">
      <c r="A75" s="46" t="s">
        <v>70</v>
      </c>
      <c r="B75" s="84">
        <f>B56+B66+B73</f>
        <v>823000</v>
      </c>
      <c r="C75" s="47" t="s">
        <v>61</v>
      </c>
    </row>
    <row r="76" spans="1:3" ht="18" customHeight="1" thickTop="1" x14ac:dyDescent="0.2">
      <c r="A76" s="28"/>
      <c r="B76" s="28"/>
      <c r="C76" s="28"/>
    </row>
    <row r="77" spans="1:3" ht="18.600000000000001" customHeight="1" x14ac:dyDescent="0.2">
      <c r="A77" s="31" t="s">
        <v>36</v>
      </c>
      <c r="B77" s="28"/>
      <c r="C77" s="28"/>
    </row>
    <row r="78" spans="1:3" ht="18.600000000000001" customHeight="1" thickBot="1" x14ac:dyDescent="0.25">
      <c r="A78" s="31" t="s">
        <v>62</v>
      </c>
      <c r="B78" s="28"/>
      <c r="C78" s="28"/>
    </row>
    <row r="79" spans="1:3" ht="18.600000000000001" customHeight="1" x14ac:dyDescent="0.2">
      <c r="A79" s="49" t="s">
        <v>37</v>
      </c>
      <c r="B79" s="50" t="s">
        <v>17</v>
      </c>
      <c r="C79" s="51" t="s">
        <v>38</v>
      </c>
    </row>
    <row r="80" spans="1:3" ht="18.600000000000001" customHeight="1" x14ac:dyDescent="0.2">
      <c r="A80" s="109" t="s">
        <v>39</v>
      </c>
      <c r="B80" s="25">
        <f>B46</f>
        <v>924700</v>
      </c>
      <c r="C80" s="52"/>
    </row>
    <row r="81" spans="1:3" ht="18.600000000000001" customHeight="1" thickBot="1" x14ac:dyDescent="0.25">
      <c r="A81" s="37" t="s">
        <v>73</v>
      </c>
      <c r="B81" s="80">
        <f>B75</f>
        <v>823000</v>
      </c>
      <c r="C81" s="62"/>
    </row>
    <row r="82" spans="1:3" ht="27" customHeight="1" thickBot="1" x14ac:dyDescent="0.25">
      <c r="A82" s="63" t="s">
        <v>71</v>
      </c>
      <c r="B82" s="24">
        <f>B80-B81</f>
        <v>101700</v>
      </c>
      <c r="C82" s="85" t="s">
        <v>67</v>
      </c>
    </row>
    <row r="83" spans="1:3" ht="18.600000000000001" customHeight="1" thickBot="1" x14ac:dyDescent="0.25">
      <c r="A83" s="31" t="s">
        <v>63</v>
      </c>
      <c r="B83" s="28"/>
      <c r="C83" s="28"/>
    </row>
    <row r="84" spans="1:3" ht="18.600000000000001" customHeight="1" x14ac:dyDescent="0.2">
      <c r="A84" s="49" t="s">
        <v>3</v>
      </c>
      <c r="B84" s="50" t="s">
        <v>17</v>
      </c>
      <c r="C84" s="51" t="s">
        <v>18</v>
      </c>
    </row>
    <row r="85" spans="1:3" ht="18.600000000000001" customHeight="1" x14ac:dyDescent="0.2">
      <c r="A85" s="109" t="s">
        <v>21</v>
      </c>
      <c r="B85" s="25">
        <f>IF($B$82-SUM(B86:B87)&gt;0,$B$82-SUM(B86:B87),0)</f>
        <v>9700</v>
      </c>
      <c r="C85" s="64"/>
    </row>
    <row r="86" spans="1:3" ht="18.600000000000001" customHeight="1" x14ac:dyDescent="0.2">
      <c r="A86" s="106" t="s">
        <v>86</v>
      </c>
      <c r="B86" s="98">
        <v>15000</v>
      </c>
      <c r="C86" s="65"/>
    </row>
    <row r="87" spans="1:3" ht="18.600000000000001" customHeight="1" thickBot="1" x14ac:dyDescent="0.25">
      <c r="A87" s="99" t="s">
        <v>80</v>
      </c>
      <c r="B87" s="100">
        <f>50*40*22+100*15*22</f>
        <v>77000</v>
      </c>
      <c r="C87" s="105" t="s">
        <v>83</v>
      </c>
    </row>
    <row r="88" spans="1:3" ht="28.2" customHeight="1" thickBot="1" x14ac:dyDescent="0.25">
      <c r="A88" s="93" t="s">
        <v>64</v>
      </c>
      <c r="B88" s="94">
        <f>SUM(B85:B87)</f>
        <v>101700</v>
      </c>
      <c r="C88" s="95" t="s">
        <v>72</v>
      </c>
    </row>
    <row r="89" spans="1:3" ht="13.5" customHeight="1" x14ac:dyDescent="0.2"/>
    <row r="90" spans="1:3" ht="13.5" customHeight="1" x14ac:dyDescent="0.2"/>
    <row r="91" spans="1:3" ht="13.5" customHeight="1" x14ac:dyDescent="0.2"/>
    <row r="92" spans="1:3" ht="13.5" customHeight="1" x14ac:dyDescent="0.2"/>
    <row r="93" spans="1:3" ht="13.5" customHeight="1" x14ac:dyDescent="0.2"/>
    <row r="94" spans="1:3" ht="13.5" customHeight="1" x14ac:dyDescent="0.2"/>
    <row r="95" spans="1:3" ht="13.5" customHeight="1" x14ac:dyDescent="0.2"/>
    <row r="96" spans="1:3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</sheetData>
  <mergeCells count="34">
    <mergeCell ref="A1:C1"/>
    <mergeCell ref="A3:B3"/>
    <mergeCell ref="A4:B4"/>
    <mergeCell ref="A7:C7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61:A63"/>
    <mergeCell ref="B61:B63"/>
    <mergeCell ref="A31:C31"/>
    <mergeCell ref="A38:C38"/>
    <mergeCell ref="A48:C48"/>
    <mergeCell ref="A49:C49"/>
    <mergeCell ref="A52:A53"/>
    <mergeCell ref="B52:B53"/>
    <mergeCell ref="A33:A35"/>
    <mergeCell ref="B33:B35"/>
  </mergeCells>
  <phoneticPr fontId="2"/>
  <conditionalFormatting sqref="B52:B53">
    <cfRule type="expression" dxfId="1" priority="2">
      <formula>$B$52=""</formula>
    </cfRule>
  </conditionalFormatting>
  <conditionalFormatting sqref="B55">
    <cfRule type="expression" dxfId="0" priority="1">
      <formula>$B$55=""</formula>
    </cfRule>
  </conditionalFormatting>
  <dataValidations count="3">
    <dataValidation type="list" allowBlank="1" showInputMessage="1" showErrorMessage="1" sqref="B61:B63">
      <formula1>"100000,500000,0"</formula1>
    </dataValidation>
    <dataValidation type="list" allowBlank="1" showInputMessage="1" showErrorMessage="1" sqref="B52:B53">
      <formula1>"500000,180000"</formula1>
    </dataValidation>
    <dataValidation type="list" allowBlank="1" showInputMessage="1" showErrorMessage="1" sqref="B55">
      <formula1>"'10/10,'8/10,'6/10"</formula1>
    </dataValidation>
  </dataValidations>
  <printOptions horizontalCentered="1"/>
  <pageMargins left="0.51181102362204722" right="0.51181102362204722" top="0.23622047244094491" bottom="0.19685039370078741" header="0.31496062992125984" footer="0.31496062992125984"/>
  <pageSetup paperSize="9" scale="94" fitToHeight="0" orientation="portrait" horizontalDpi="300" verticalDpi="300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view="pageBreakPreview" topLeftCell="A13" zoomScaleNormal="100" zoomScaleSheetLayoutView="100" workbookViewId="0">
      <selection activeCell="A29" sqref="A29:XFD29"/>
    </sheetView>
  </sheetViews>
  <sheetFormatPr defaultRowHeight="13.2" x14ac:dyDescent="0.2"/>
  <cols>
    <col min="1" max="1" width="24.44140625" customWidth="1"/>
    <col min="2" max="2" width="14.77734375" customWidth="1"/>
    <col min="3" max="3" width="10" customWidth="1"/>
    <col min="4" max="4" width="1.77734375" customWidth="1"/>
    <col min="5" max="5" width="23.88671875" customWidth="1"/>
    <col min="6" max="6" width="14.77734375" customWidth="1"/>
    <col min="7" max="7" width="10" customWidth="1"/>
    <col min="8" max="8" width="0.6640625" customWidth="1"/>
    <col min="9" max="9" width="3.44140625" customWidth="1"/>
  </cols>
  <sheetData>
    <row r="1" spans="1:9" ht="21.6" customHeight="1" x14ac:dyDescent="0.2">
      <c r="A1" s="166" t="s">
        <v>74</v>
      </c>
      <c r="B1" s="166"/>
      <c r="C1" s="166"/>
      <c r="D1" s="166"/>
      <c r="E1" s="166"/>
      <c r="F1" s="166"/>
      <c r="G1" s="166"/>
      <c r="H1" s="166"/>
      <c r="I1" s="166"/>
    </row>
    <row r="2" spans="1:9" ht="10.050000000000001" customHeight="1" thickBot="1" x14ac:dyDescent="0.25">
      <c r="A2" s="32"/>
      <c r="B2" s="32"/>
      <c r="C2" s="32"/>
    </row>
    <row r="3" spans="1:9" ht="16.95" customHeight="1" x14ac:dyDescent="0.2">
      <c r="A3" s="167" t="s">
        <v>0</v>
      </c>
      <c r="B3" s="238"/>
      <c r="C3" s="223" t="s">
        <v>2</v>
      </c>
      <c r="D3" s="224"/>
      <c r="E3" s="224"/>
      <c r="F3" s="224"/>
      <c r="G3" s="224"/>
      <c r="H3" s="225"/>
    </row>
    <row r="4" spans="1:9" ht="19.8" customHeight="1" thickBot="1" x14ac:dyDescent="0.25">
      <c r="A4" s="169"/>
      <c r="B4" s="239"/>
      <c r="C4" s="226"/>
      <c r="D4" s="227"/>
      <c r="E4" s="227"/>
      <c r="F4" s="227"/>
      <c r="G4" s="227"/>
      <c r="H4" s="228"/>
    </row>
    <row r="5" spans="1:9" s="1" customFormat="1" ht="10.050000000000001" customHeight="1" x14ac:dyDescent="0.2">
      <c r="A5" s="27"/>
      <c r="B5" s="28"/>
      <c r="C5" s="28"/>
    </row>
    <row r="6" spans="1:9" s="1" customFormat="1" ht="17.399999999999999" customHeight="1" x14ac:dyDescent="0.2">
      <c r="A6" s="29" t="s">
        <v>1</v>
      </c>
      <c r="B6" s="28"/>
      <c r="C6" s="28"/>
    </row>
    <row r="7" spans="1:9" s="1" customFormat="1" ht="16.95" customHeight="1" x14ac:dyDescent="0.2">
      <c r="A7" s="171" t="s">
        <v>30</v>
      </c>
      <c r="B7" s="171"/>
      <c r="C7" s="171"/>
    </row>
    <row r="8" spans="1:9" s="1" customFormat="1" ht="16.95" customHeight="1" thickBot="1" x14ac:dyDescent="0.25">
      <c r="A8" s="38" t="s">
        <v>107</v>
      </c>
      <c r="B8" s="33"/>
      <c r="C8" s="33"/>
    </row>
    <row r="9" spans="1:9" s="1" customFormat="1" ht="16.95" customHeight="1" x14ac:dyDescent="0.2">
      <c r="A9" s="3" t="s">
        <v>3</v>
      </c>
      <c r="B9" s="48" t="s">
        <v>17</v>
      </c>
      <c r="C9" s="229" t="s">
        <v>18</v>
      </c>
      <c r="D9" s="230"/>
      <c r="E9" s="230"/>
      <c r="F9" s="230"/>
      <c r="G9" s="230"/>
      <c r="H9" s="231"/>
    </row>
    <row r="10" spans="1:9" s="1" customFormat="1" ht="22.8" customHeight="1" thickBot="1" x14ac:dyDescent="0.25">
      <c r="A10" s="37" t="s">
        <v>9</v>
      </c>
      <c r="B10" s="80"/>
      <c r="C10" s="232"/>
      <c r="D10" s="233"/>
      <c r="E10" s="233"/>
      <c r="F10" s="233"/>
      <c r="G10" s="233"/>
      <c r="H10" s="234"/>
    </row>
    <row r="11" spans="1:9" s="1" customFormat="1" ht="23.4" customHeight="1" thickBot="1" x14ac:dyDescent="0.25">
      <c r="A11" s="124" t="s">
        <v>27</v>
      </c>
      <c r="B11" s="126">
        <f>SUM(B10:B10)</f>
        <v>0</v>
      </c>
      <c r="C11" s="235"/>
      <c r="D11" s="236"/>
      <c r="E11" s="236"/>
      <c r="F11" s="236"/>
      <c r="G11" s="236"/>
      <c r="H11" s="237"/>
    </row>
    <row r="12" spans="1:9" s="1" customFormat="1" ht="16.2" customHeight="1" thickBot="1" x14ac:dyDescent="0.25">
      <c r="A12" s="137" t="s">
        <v>92</v>
      </c>
      <c r="B12" s="137"/>
      <c r="C12" s="137"/>
      <c r="E12" s="12"/>
    </row>
    <row r="13" spans="1:9" s="1" customFormat="1" ht="16.2" customHeight="1" x14ac:dyDescent="0.2">
      <c r="A13" s="49" t="s">
        <v>3</v>
      </c>
      <c r="B13" s="50" t="s">
        <v>17</v>
      </c>
      <c r="C13" s="202" t="s">
        <v>18</v>
      </c>
      <c r="D13" s="203"/>
      <c r="E13" s="203"/>
      <c r="F13" s="203"/>
      <c r="G13" s="203"/>
      <c r="H13" s="204"/>
    </row>
    <row r="14" spans="1:9" s="1" customFormat="1" ht="16.2" customHeight="1" x14ac:dyDescent="0.2">
      <c r="A14" s="123" t="s">
        <v>95</v>
      </c>
      <c r="B14" s="159"/>
      <c r="C14" s="214"/>
      <c r="D14" s="215"/>
      <c r="E14" s="215"/>
      <c r="F14" s="215"/>
      <c r="G14" s="215"/>
      <c r="H14" s="216"/>
    </row>
    <row r="15" spans="1:9" s="1" customFormat="1" ht="16.2" customHeight="1" thickBot="1" x14ac:dyDescent="0.25">
      <c r="A15" s="122"/>
      <c r="B15" s="165"/>
      <c r="C15" s="217"/>
      <c r="D15" s="218"/>
      <c r="E15" s="218"/>
      <c r="F15" s="218"/>
      <c r="G15" s="218"/>
      <c r="H15" s="219"/>
    </row>
    <row r="16" spans="1:9" s="1" customFormat="1" ht="22.8" customHeight="1" thickBot="1" x14ac:dyDescent="0.25">
      <c r="A16" s="87" t="s">
        <v>28</v>
      </c>
      <c r="B16" s="88">
        <f>SUM(B14:B15)</f>
        <v>0</v>
      </c>
      <c r="C16" s="220"/>
      <c r="D16" s="221"/>
      <c r="E16" s="221"/>
      <c r="F16" s="221"/>
      <c r="G16" s="221"/>
      <c r="H16" s="222"/>
    </row>
    <row r="17" spans="1:12" s="1" customFormat="1" ht="19.95" customHeight="1" thickBot="1" x14ac:dyDescent="0.25">
      <c r="A17" s="138" t="s">
        <v>29</v>
      </c>
      <c r="B17" s="138"/>
      <c r="C17" s="138"/>
    </row>
    <row r="18" spans="1:12" s="1" customFormat="1" ht="18" customHeight="1" x14ac:dyDescent="0.2">
      <c r="A18" s="49" t="s">
        <v>3</v>
      </c>
      <c r="B18" s="50" t="s">
        <v>17</v>
      </c>
      <c r="C18" s="202" t="s">
        <v>18</v>
      </c>
      <c r="D18" s="203"/>
      <c r="E18" s="203"/>
      <c r="F18" s="203"/>
      <c r="G18" s="203"/>
      <c r="H18" s="204"/>
    </row>
    <row r="19" spans="1:12" s="1" customFormat="1" ht="18" customHeight="1" x14ac:dyDescent="0.2">
      <c r="A19" s="121"/>
      <c r="B19" s="74"/>
      <c r="C19" s="205"/>
      <c r="D19" s="206"/>
      <c r="E19" s="206"/>
      <c r="F19" s="206"/>
      <c r="G19" s="206"/>
      <c r="H19" s="207"/>
    </row>
    <row r="20" spans="1:12" s="1" customFormat="1" ht="18" customHeight="1" x14ac:dyDescent="0.2">
      <c r="A20" s="121"/>
      <c r="B20" s="74"/>
      <c r="C20" s="205"/>
      <c r="D20" s="206"/>
      <c r="E20" s="206"/>
      <c r="F20" s="206"/>
      <c r="G20" s="206"/>
      <c r="H20" s="207"/>
    </row>
    <row r="21" spans="1:12" s="1" customFormat="1" ht="18" customHeight="1" thickBot="1" x14ac:dyDescent="0.25">
      <c r="A21" s="123"/>
      <c r="B21" s="125"/>
      <c r="C21" s="208"/>
      <c r="D21" s="209"/>
      <c r="E21" s="209"/>
      <c r="F21" s="209"/>
      <c r="G21" s="209"/>
      <c r="H21" s="210"/>
    </row>
    <row r="22" spans="1:12" s="1" customFormat="1" ht="22.2" customHeight="1" thickBot="1" x14ac:dyDescent="0.25">
      <c r="A22" s="87" t="s">
        <v>16</v>
      </c>
      <c r="B22" s="88">
        <f>SUM(B19:B21)</f>
        <v>0</v>
      </c>
      <c r="C22" s="211"/>
      <c r="D22" s="212"/>
      <c r="E22" s="212"/>
      <c r="F22" s="212"/>
      <c r="G22" s="212"/>
      <c r="H22" s="213"/>
    </row>
    <row r="23" spans="1:12" ht="22.2" customHeight="1" thickBot="1" x14ac:dyDescent="0.25">
      <c r="A23" s="139" t="s">
        <v>39</v>
      </c>
      <c r="B23" s="140">
        <f>B11+B16+B22</f>
        <v>0</v>
      </c>
      <c r="C23" s="199"/>
      <c r="D23" s="200"/>
      <c r="E23" s="200"/>
      <c r="F23" s="200"/>
      <c r="G23" s="200"/>
      <c r="H23" s="201"/>
    </row>
    <row r="24" spans="1:12" ht="18" customHeight="1" x14ac:dyDescent="0.2">
      <c r="A24" s="33"/>
      <c r="B24" s="30"/>
      <c r="C24" s="30"/>
    </row>
    <row r="25" spans="1:12" ht="18" customHeight="1" x14ac:dyDescent="0.2">
      <c r="A25" s="157" t="s">
        <v>65</v>
      </c>
      <c r="B25" s="157"/>
      <c r="C25" s="157"/>
    </row>
    <row r="26" spans="1:12" ht="18" customHeight="1" thickBot="1" x14ac:dyDescent="0.25">
      <c r="A26" s="158" t="s">
        <v>99</v>
      </c>
      <c r="B26" s="158"/>
      <c r="C26" s="158"/>
      <c r="E26" s="31" t="s">
        <v>100</v>
      </c>
      <c r="F26" s="2"/>
      <c r="G26" s="2"/>
    </row>
    <row r="27" spans="1:12" ht="18" customHeight="1" x14ac:dyDescent="0.2">
      <c r="A27" s="49" t="s">
        <v>102</v>
      </c>
      <c r="B27" s="50" t="s">
        <v>101</v>
      </c>
      <c r="C27" s="51" t="s">
        <v>103</v>
      </c>
      <c r="E27" s="49" t="s">
        <v>102</v>
      </c>
      <c r="F27" s="50" t="s">
        <v>101</v>
      </c>
      <c r="G27" s="51" t="s">
        <v>103</v>
      </c>
    </row>
    <row r="28" spans="1:12" ht="18" customHeight="1" x14ac:dyDescent="0.2">
      <c r="A28" s="13" t="s">
        <v>19</v>
      </c>
      <c r="B28" s="77">
        <f>B11</f>
        <v>0</v>
      </c>
      <c r="C28" s="53"/>
      <c r="E28" s="13" t="s">
        <v>20</v>
      </c>
      <c r="F28" s="83">
        <f>B16</f>
        <v>0</v>
      </c>
      <c r="G28" s="14"/>
    </row>
    <row r="29" spans="1:12" ht="35.4" customHeight="1" x14ac:dyDescent="0.2">
      <c r="A29" s="245" t="s">
        <v>109</v>
      </c>
      <c r="B29" s="131">
        <v>360000</v>
      </c>
      <c r="C29" s="127"/>
      <c r="E29" s="17" t="s">
        <v>55</v>
      </c>
      <c r="F29" s="112">
        <v>100000</v>
      </c>
      <c r="G29" s="18"/>
    </row>
    <row r="30" spans="1:12" ht="18" customHeight="1" thickBot="1" x14ac:dyDescent="0.25">
      <c r="A30" s="13" t="s">
        <v>42</v>
      </c>
      <c r="B30" s="22">
        <f>MIN(B28,B29)</f>
        <v>0</v>
      </c>
      <c r="C30" s="5"/>
      <c r="E30" s="13" t="s">
        <v>56</v>
      </c>
      <c r="F30" s="120">
        <f>MIN(F28,F29)</f>
        <v>0</v>
      </c>
      <c r="G30" s="14"/>
    </row>
    <row r="31" spans="1:12" ht="28.2" customHeight="1" thickBot="1" x14ac:dyDescent="0.25">
      <c r="A31" s="15" t="s">
        <v>44</v>
      </c>
      <c r="B31" s="78">
        <f>ROUNDDOWN(B30,-3)</f>
        <v>0</v>
      </c>
      <c r="C31" s="141" t="s">
        <v>104</v>
      </c>
      <c r="E31" s="15" t="s">
        <v>58</v>
      </c>
      <c r="F31" s="78">
        <f>ROUNDDOWN(F30,-3)</f>
        <v>0</v>
      </c>
      <c r="G31" s="141" t="s">
        <v>104</v>
      </c>
      <c r="I31" s="19"/>
      <c r="J31" s="19"/>
      <c r="K31" s="20"/>
      <c r="L31" s="21"/>
    </row>
    <row r="32" spans="1:12" ht="18" customHeight="1" thickBot="1" x14ac:dyDescent="0.25">
      <c r="A32" s="2"/>
      <c r="B32" s="2"/>
      <c r="C32" s="2"/>
    </row>
    <row r="33" spans="1:8" ht="31.2" customHeight="1" thickTop="1" thickBot="1" x14ac:dyDescent="0.25">
      <c r="A33" s="46" t="s">
        <v>70</v>
      </c>
      <c r="B33" s="183">
        <f>B31+F31</f>
        <v>0</v>
      </c>
      <c r="C33" s="184"/>
      <c r="D33" s="184"/>
      <c r="E33" s="144" t="s">
        <v>106</v>
      </c>
      <c r="F33" s="145"/>
      <c r="G33" s="145"/>
      <c r="H33" s="146"/>
    </row>
    <row r="34" spans="1:8" ht="13.8" customHeight="1" thickTop="1" x14ac:dyDescent="0.2">
      <c r="A34" s="28"/>
      <c r="B34" s="28"/>
      <c r="C34" s="28"/>
    </row>
    <row r="35" spans="1:8" ht="18.600000000000001" customHeight="1" x14ac:dyDescent="0.2">
      <c r="A35" s="31" t="s">
        <v>36</v>
      </c>
      <c r="B35" s="28"/>
      <c r="C35" s="28"/>
    </row>
    <row r="36" spans="1:8" ht="18.600000000000001" customHeight="1" thickBot="1" x14ac:dyDescent="0.25">
      <c r="A36" s="31" t="s">
        <v>62</v>
      </c>
      <c r="B36" s="28"/>
      <c r="C36" s="28"/>
    </row>
    <row r="37" spans="1:8" ht="18.600000000000001" customHeight="1" x14ac:dyDescent="0.2">
      <c r="A37" s="49" t="s">
        <v>102</v>
      </c>
      <c r="B37" s="50" t="s">
        <v>101</v>
      </c>
      <c r="C37" s="185" t="s">
        <v>103</v>
      </c>
      <c r="D37" s="185"/>
      <c r="E37" s="185"/>
      <c r="F37" s="185"/>
      <c r="G37" s="185"/>
      <c r="H37" s="186"/>
    </row>
    <row r="38" spans="1:8" ht="18.600000000000001" customHeight="1" x14ac:dyDescent="0.2">
      <c r="A38" s="121" t="s">
        <v>39</v>
      </c>
      <c r="B38" s="74">
        <f>B23</f>
        <v>0</v>
      </c>
      <c r="C38" s="187"/>
      <c r="D38" s="187"/>
      <c r="E38" s="187"/>
      <c r="F38" s="187"/>
      <c r="G38" s="187"/>
      <c r="H38" s="188"/>
    </row>
    <row r="39" spans="1:8" ht="18.600000000000001" customHeight="1" thickBot="1" x14ac:dyDescent="0.25">
      <c r="A39" s="123" t="s">
        <v>73</v>
      </c>
      <c r="B39" s="125">
        <f>B33</f>
        <v>0</v>
      </c>
      <c r="C39" s="189"/>
      <c r="D39" s="189"/>
      <c r="E39" s="189"/>
      <c r="F39" s="189"/>
      <c r="G39" s="189"/>
      <c r="H39" s="190"/>
    </row>
    <row r="40" spans="1:8" ht="18.600000000000001" customHeight="1" thickBot="1" x14ac:dyDescent="0.25">
      <c r="A40" s="63" t="s">
        <v>71</v>
      </c>
      <c r="B40" s="24">
        <f>B38-B39</f>
        <v>0</v>
      </c>
      <c r="C40" s="191" t="s">
        <v>67</v>
      </c>
      <c r="D40" s="191"/>
      <c r="E40" s="191"/>
      <c r="F40" s="191"/>
      <c r="G40" s="191"/>
      <c r="H40" s="192"/>
    </row>
    <row r="41" spans="1:8" ht="18.600000000000001" customHeight="1" thickBot="1" x14ac:dyDescent="0.25">
      <c r="A41" s="31" t="s">
        <v>63</v>
      </c>
      <c r="B41" s="28"/>
      <c r="C41" s="28"/>
    </row>
    <row r="42" spans="1:8" ht="18.600000000000001" customHeight="1" x14ac:dyDescent="0.2">
      <c r="A42" s="49" t="s">
        <v>105</v>
      </c>
      <c r="B42" s="50" t="s">
        <v>101</v>
      </c>
      <c r="C42" s="193" t="s">
        <v>18</v>
      </c>
      <c r="D42" s="193"/>
      <c r="E42" s="193"/>
      <c r="F42" s="193"/>
      <c r="G42" s="193"/>
      <c r="H42" s="194"/>
    </row>
    <row r="43" spans="1:8" ht="18" customHeight="1" x14ac:dyDescent="0.2">
      <c r="A43" s="121" t="s">
        <v>21</v>
      </c>
      <c r="B43" s="74">
        <f>IF($B$40-SUM(B44:B45)&gt;0,$B$40-SUM(B44:B45),0)</f>
        <v>0</v>
      </c>
      <c r="C43" s="195"/>
      <c r="D43" s="195"/>
      <c r="E43" s="195"/>
      <c r="F43" s="195"/>
      <c r="G43" s="195"/>
      <c r="H43" s="196"/>
    </row>
    <row r="44" spans="1:8" ht="18" customHeight="1" x14ac:dyDescent="0.2">
      <c r="A44" s="121"/>
      <c r="B44" s="74"/>
      <c r="C44" s="195"/>
      <c r="D44" s="195"/>
      <c r="E44" s="195"/>
      <c r="F44" s="195"/>
      <c r="G44" s="195"/>
      <c r="H44" s="196"/>
    </row>
    <row r="45" spans="1:8" ht="18" customHeight="1" thickBot="1" x14ac:dyDescent="0.25">
      <c r="A45" s="142"/>
      <c r="B45" s="143"/>
      <c r="C45" s="197"/>
      <c r="D45" s="197"/>
      <c r="E45" s="197"/>
      <c r="F45" s="197"/>
      <c r="G45" s="197"/>
      <c r="H45" s="198"/>
    </row>
    <row r="46" spans="1:8" ht="18.600000000000001" customHeight="1" thickBot="1" x14ac:dyDescent="0.25">
      <c r="A46" s="93" t="s">
        <v>64</v>
      </c>
      <c r="B46" s="94">
        <f>SUM(B43:B45)</f>
        <v>0</v>
      </c>
      <c r="C46" s="181" t="s">
        <v>72</v>
      </c>
      <c r="D46" s="181"/>
      <c r="E46" s="181"/>
      <c r="F46" s="181"/>
      <c r="G46" s="181"/>
      <c r="H46" s="182"/>
    </row>
    <row r="47" spans="1:8" ht="13.5" customHeight="1" x14ac:dyDescent="0.2"/>
    <row r="48" spans="1: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</sheetData>
  <mergeCells count="32">
    <mergeCell ref="A26:C26"/>
    <mergeCell ref="A3:B3"/>
    <mergeCell ref="A4:B4"/>
    <mergeCell ref="A7:C7"/>
    <mergeCell ref="B14:B15"/>
    <mergeCell ref="A25:C25"/>
    <mergeCell ref="C23:H23"/>
    <mergeCell ref="A1:I1"/>
    <mergeCell ref="C18:H18"/>
    <mergeCell ref="C19:H19"/>
    <mergeCell ref="C20:H20"/>
    <mergeCell ref="C21:H21"/>
    <mergeCell ref="C22:H22"/>
    <mergeCell ref="C13:H13"/>
    <mergeCell ref="C14:H14"/>
    <mergeCell ref="C15:H15"/>
    <mergeCell ref="C16:H16"/>
    <mergeCell ref="C3:H3"/>
    <mergeCell ref="C4:H4"/>
    <mergeCell ref="C9:H9"/>
    <mergeCell ref="C10:H10"/>
    <mergeCell ref="C11:H11"/>
    <mergeCell ref="C46:H46"/>
    <mergeCell ref="B33:D33"/>
    <mergeCell ref="C37:H37"/>
    <mergeCell ref="C38:H38"/>
    <mergeCell ref="C39:H39"/>
    <mergeCell ref="C40:H40"/>
    <mergeCell ref="C42:H42"/>
    <mergeCell ref="C43:H43"/>
    <mergeCell ref="C44:H44"/>
    <mergeCell ref="C45:H45"/>
  </mergeCells>
  <phoneticPr fontId="2"/>
  <printOptions horizontalCentered="1"/>
  <pageMargins left="0.7" right="0.7" top="0.75" bottom="0.75" header="0.3" footer="0.3"/>
  <pageSetup paperSize="9" scale="89" orientation="portrait" horizontalDpi="300" verticalDpi="300" r:id="rId1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view="pageBreakPreview" zoomScaleNormal="100" zoomScaleSheetLayoutView="100" workbookViewId="0">
      <selection activeCell="C20" sqref="C20:H20"/>
    </sheetView>
  </sheetViews>
  <sheetFormatPr defaultRowHeight="13.2" x14ac:dyDescent="0.2"/>
  <cols>
    <col min="1" max="1" width="24.44140625" customWidth="1"/>
    <col min="2" max="2" width="14.77734375" customWidth="1"/>
    <col min="3" max="3" width="10" customWidth="1"/>
    <col min="4" max="4" width="1.77734375" customWidth="1"/>
    <col min="5" max="5" width="23.88671875" customWidth="1"/>
    <col min="6" max="6" width="14.77734375" customWidth="1"/>
    <col min="7" max="7" width="10" customWidth="1"/>
    <col min="8" max="8" width="0.6640625" customWidth="1"/>
    <col min="9" max="9" width="3.44140625" customWidth="1"/>
  </cols>
  <sheetData>
    <row r="1" spans="1:9" ht="21.6" customHeight="1" x14ac:dyDescent="0.2">
      <c r="A1" s="166" t="s">
        <v>74</v>
      </c>
      <c r="B1" s="166"/>
      <c r="C1" s="166"/>
      <c r="D1" s="166"/>
      <c r="E1" s="166"/>
      <c r="F1" s="166"/>
      <c r="G1" s="166"/>
      <c r="H1" s="166"/>
      <c r="I1" s="166"/>
    </row>
    <row r="2" spans="1:9" ht="10.050000000000001" customHeight="1" thickBot="1" x14ac:dyDescent="0.25">
      <c r="A2" s="32"/>
      <c r="B2" s="32"/>
      <c r="C2" s="32"/>
    </row>
    <row r="3" spans="1:9" ht="16.95" customHeight="1" x14ac:dyDescent="0.2">
      <c r="A3" s="167" t="s">
        <v>0</v>
      </c>
      <c r="B3" s="238"/>
      <c r="C3" s="223" t="s">
        <v>2</v>
      </c>
      <c r="D3" s="224"/>
      <c r="E3" s="224"/>
      <c r="F3" s="224"/>
      <c r="G3" s="224"/>
      <c r="H3" s="225"/>
    </row>
    <row r="4" spans="1:9" ht="19.8" customHeight="1" thickBot="1" x14ac:dyDescent="0.25">
      <c r="A4" s="240" t="str">
        <f>'記入例（活動費助成）'!A4</f>
        <v>新宿食堂</v>
      </c>
      <c r="B4" s="241"/>
      <c r="C4" s="242" t="str">
        <f>'記入例（活動費助成）'!C4</f>
        <v>子ども食堂</v>
      </c>
      <c r="D4" s="243"/>
      <c r="E4" s="243"/>
      <c r="F4" s="243"/>
      <c r="G4" s="243"/>
      <c r="H4" s="244"/>
    </row>
    <row r="5" spans="1:9" s="1" customFormat="1" ht="10.050000000000001" customHeight="1" x14ac:dyDescent="0.2">
      <c r="A5" s="27"/>
      <c r="B5" s="28"/>
      <c r="C5" s="28"/>
    </row>
    <row r="6" spans="1:9" s="1" customFormat="1" ht="17.399999999999999" customHeight="1" x14ac:dyDescent="0.2">
      <c r="A6" s="29" t="s">
        <v>1</v>
      </c>
      <c r="B6" s="28"/>
      <c r="C6" s="28"/>
    </row>
    <row r="7" spans="1:9" s="1" customFormat="1" ht="16.95" customHeight="1" x14ac:dyDescent="0.2">
      <c r="A7" s="171" t="s">
        <v>30</v>
      </c>
      <c r="B7" s="171"/>
      <c r="C7" s="171"/>
    </row>
    <row r="8" spans="1:9" s="1" customFormat="1" ht="16.95" customHeight="1" thickBot="1" x14ac:dyDescent="0.25">
      <c r="A8" s="38" t="s">
        <v>107</v>
      </c>
      <c r="B8" s="33"/>
      <c r="C8" s="33"/>
    </row>
    <row r="9" spans="1:9" s="1" customFormat="1" ht="16.95" customHeight="1" x14ac:dyDescent="0.2">
      <c r="A9" s="3" t="s">
        <v>3</v>
      </c>
      <c r="B9" s="48" t="s">
        <v>17</v>
      </c>
      <c r="C9" s="229" t="s">
        <v>18</v>
      </c>
      <c r="D9" s="230"/>
      <c r="E9" s="230"/>
      <c r="F9" s="230"/>
      <c r="G9" s="230"/>
      <c r="H9" s="231"/>
    </row>
    <row r="10" spans="1:9" s="1" customFormat="1" ht="22.8" customHeight="1" thickBot="1" x14ac:dyDescent="0.25">
      <c r="A10" s="37" t="s">
        <v>9</v>
      </c>
      <c r="B10" s="246">
        <f>15500*2*12</f>
        <v>372000</v>
      </c>
      <c r="C10" s="247" t="s">
        <v>110</v>
      </c>
      <c r="D10" s="248"/>
      <c r="E10" s="248"/>
      <c r="F10" s="248"/>
      <c r="G10" s="248"/>
      <c r="H10" s="249"/>
    </row>
    <row r="11" spans="1:9" s="1" customFormat="1" ht="23.4" customHeight="1" thickBot="1" x14ac:dyDescent="0.25">
      <c r="A11" s="133" t="s">
        <v>27</v>
      </c>
      <c r="B11" s="134">
        <f>SUM(B10:B10)</f>
        <v>372000</v>
      </c>
      <c r="C11" s="235"/>
      <c r="D11" s="236"/>
      <c r="E11" s="236"/>
      <c r="F11" s="236"/>
      <c r="G11" s="236"/>
      <c r="H11" s="237"/>
    </row>
    <row r="12" spans="1:9" s="1" customFormat="1" ht="16.2" customHeight="1" thickBot="1" x14ac:dyDescent="0.25">
      <c r="A12" s="137" t="s">
        <v>92</v>
      </c>
      <c r="B12" s="137"/>
      <c r="C12" s="137"/>
      <c r="E12" s="12"/>
    </row>
    <row r="13" spans="1:9" s="1" customFormat="1" ht="16.2" customHeight="1" x14ac:dyDescent="0.2">
      <c r="A13" s="49" t="s">
        <v>3</v>
      </c>
      <c r="B13" s="50" t="s">
        <v>17</v>
      </c>
      <c r="C13" s="202" t="s">
        <v>18</v>
      </c>
      <c r="D13" s="203"/>
      <c r="E13" s="203"/>
      <c r="F13" s="203"/>
      <c r="G13" s="203"/>
      <c r="H13" s="204"/>
    </row>
    <row r="14" spans="1:9" s="1" customFormat="1" ht="16.2" customHeight="1" x14ac:dyDescent="0.2">
      <c r="A14" s="128" t="s">
        <v>95</v>
      </c>
      <c r="B14" s="175">
        <v>27525</v>
      </c>
      <c r="C14" s="250" t="s">
        <v>108</v>
      </c>
      <c r="D14" s="251"/>
      <c r="E14" s="251"/>
      <c r="F14" s="251"/>
      <c r="G14" s="251"/>
      <c r="H14" s="252"/>
    </row>
    <row r="15" spans="1:9" s="1" customFormat="1" ht="16.2" customHeight="1" thickBot="1" x14ac:dyDescent="0.25">
      <c r="A15" s="132"/>
      <c r="B15" s="177"/>
      <c r="C15" s="253"/>
      <c r="D15" s="254"/>
      <c r="E15" s="254"/>
      <c r="F15" s="254"/>
      <c r="G15" s="254"/>
      <c r="H15" s="255"/>
    </row>
    <row r="16" spans="1:9" s="1" customFormat="1" ht="22.8" customHeight="1" thickBot="1" x14ac:dyDescent="0.25">
      <c r="A16" s="87" t="s">
        <v>28</v>
      </c>
      <c r="B16" s="88">
        <f>SUM(B14:B15)</f>
        <v>27525</v>
      </c>
      <c r="C16" s="220"/>
      <c r="D16" s="221"/>
      <c r="E16" s="221"/>
      <c r="F16" s="221"/>
      <c r="G16" s="221"/>
      <c r="H16" s="222"/>
    </row>
    <row r="17" spans="1:12" s="1" customFormat="1" ht="19.95" customHeight="1" thickBot="1" x14ac:dyDescent="0.25">
      <c r="A17" s="138" t="s">
        <v>29</v>
      </c>
      <c r="B17" s="138"/>
      <c r="C17" s="138"/>
    </row>
    <row r="18" spans="1:12" s="1" customFormat="1" ht="18" customHeight="1" x14ac:dyDescent="0.2">
      <c r="A18" s="49" t="s">
        <v>3</v>
      </c>
      <c r="B18" s="50" t="s">
        <v>17</v>
      </c>
      <c r="C18" s="202" t="s">
        <v>18</v>
      </c>
      <c r="D18" s="203"/>
      <c r="E18" s="203"/>
      <c r="F18" s="203"/>
      <c r="G18" s="203"/>
      <c r="H18" s="204"/>
    </row>
    <row r="19" spans="1:12" s="1" customFormat="1" ht="18" customHeight="1" x14ac:dyDescent="0.2">
      <c r="A19" s="106" t="s">
        <v>111</v>
      </c>
      <c r="B19" s="98">
        <v>7500</v>
      </c>
      <c r="C19" s="256" t="s">
        <v>112</v>
      </c>
      <c r="D19" s="257"/>
      <c r="E19" s="257"/>
      <c r="F19" s="257"/>
      <c r="G19" s="257"/>
      <c r="H19" s="258"/>
    </row>
    <row r="20" spans="1:12" s="1" customFormat="1" ht="18" customHeight="1" x14ac:dyDescent="0.2">
      <c r="A20" s="130"/>
      <c r="B20" s="74"/>
      <c r="C20" s="205"/>
      <c r="D20" s="206"/>
      <c r="E20" s="206"/>
      <c r="F20" s="206"/>
      <c r="G20" s="206"/>
      <c r="H20" s="207"/>
    </row>
    <row r="21" spans="1:12" s="1" customFormat="1" ht="18" customHeight="1" thickBot="1" x14ac:dyDescent="0.25">
      <c r="A21" s="128"/>
      <c r="B21" s="129"/>
      <c r="C21" s="208"/>
      <c r="D21" s="209"/>
      <c r="E21" s="209"/>
      <c r="F21" s="209"/>
      <c r="G21" s="209"/>
      <c r="H21" s="210"/>
    </row>
    <row r="22" spans="1:12" s="1" customFormat="1" ht="22.2" customHeight="1" thickBot="1" x14ac:dyDescent="0.25">
      <c r="A22" s="87" t="s">
        <v>16</v>
      </c>
      <c r="B22" s="88">
        <f>SUM(B19:B21)</f>
        <v>7500</v>
      </c>
      <c r="C22" s="211"/>
      <c r="D22" s="212"/>
      <c r="E22" s="212"/>
      <c r="F22" s="212"/>
      <c r="G22" s="212"/>
      <c r="H22" s="213"/>
    </row>
    <row r="23" spans="1:12" ht="22.2" customHeight="1" thickBot="1" x14ac:dyDescent="0.25">
      <c r="A23" s="139" t="s">
        <v>39</v>
      </c>
      <c r="B23" s="140">
        <f>B11+B16+B22</f>
        <v>407025</v>
      </c>
      <c r="C23" s="199"/>
      <c r="D23" s="200"/>
      <c r="E23" s="200"/>
      <c r="F23" s="200"/>
      <c r="G23" s="200"/>
      <c r="H23" s="201"/>
    </row>
    <row r="24" spans="1:12" ht="18" customHeight="1" x14ac:dyDescent="0.2">
      <c r="A24" s="33"/>
      <c r="B24" s="30"/>
      <c r="C24" s="30"/>
    </row>
    <row r="25" spans="1:12" ht="18" customHeight="1" x14ac:dyDescent="0.2">
      <c r="A25" s="157" t="s">
        <v>65</v>
      </c>
      <c r="B25" s="157"/>
      <c r="C25" s="157"/>
    </row>
    <row r="26" spans="1:12" ht="18" customHeight="1" thickBot="1" x14ac:dyDescent="0.25">
      <c r="A26" s="158" t="s">
        <v>99</v>
      </c>
      <c r="B26" s="158"/>
      <c r="C26" s="158"/>
      <c r="E26" s="31" t="s">
        <v>100</v>
      </c>
      <c r="F26" s="2"/>
      <c r="G26" s="2"/>
    </row>
    <row r="27" spans="1:12" ht="18" customHeight="1" x14ac:dyDescent="0.2">
      <c r="A27" s="49" t="s">
        <v>102</v>
      </c>
      <c r="B27" s="50" t="s">
        <v>101</v>
      </c>
      <c r="C27" s="136" t="s">
        <v>103</v>
      </c>
      <c r="E27" s="49" t="s">
        <v>102</v>
      </c>
      <c r="F27" s="50" t="s">
        <v>101</v>
      </c>
      <c r="G27" s="136" t="s">
        <v>103</v>
      </c>
    </row>
    <row r="28" spans="1:12" ht="18" customHeight="1" x14ac:dyDescent="0.2">
      <c r="A28" s="13" t="s">
        <v>19</v>
      </c>
      <c r="B28" s="77">
        <f>B11</f>
        <v>372000</v>
      </c>
      <c r="C28" s="53"/>
      <c r="E28" s="13" t="s">
        <v>20</v>
      </c>
      <c r="F28" s="83">
        <f>B16</f>
        <v>27525</v>
      </c>
      <c r="G28" s="14"/>
    </row>
    <row r="29" spans="1:12" ht="35.4" customHeight="1" x14ac:dyDescent="0.2">
      <c r="A29" s="245" t="s">
        <v>109</v>
      </c>
      <c r="B29" s="131">
        <v>360000</v>
      </c>
      <c r="C29" s="127"/>
      <c r="E29" s="17" t="s">
        <v>55</v>
      </c>
      <c r="F29" s="112">
        <v>100000</v>
      </c>
      <c r="G29" s="18"/>
    </row>
    <row r="30" spans="1:12" ht="18" customHeight="1" thickBot="1" x14ac:dyDescent="0.25">
      <c r="A30" s="13" t="s">
        <v>42</v>
      </c>
      <c r="B30" s="22">
        <f>MIN(B28,B29)</f>
        <v>360000</v>
      </c>
      <c r="C30" s="5"/>
      <c r="E30" s="13" t="s">
        <v>56</v>
      </c>
      <c r="F30" s="135">
        <f>MIN(F28,F29)</f>
        <v>27525</v>
      </c>
      <c r="G30" s="14"/>
    </row>
    <row r="31" spans="1:12" ht="28.2" customHeight="1" thickBot="1" x14ac:dyDescent="0.25">
      <c r="A31" s="15" t="s">
        <v>44</v>
      </c>
      <c r="B31" s="78">
        <f>ROUNDDOWN(B30,-3)</f>
        <v>360000</v>
      </c>
      <c r="C31" s="141" t="s">
        <v>104</v>
      </c>
      <c r="E31" s="15" t="s">
        <v>58</v>
      </c>
      <c r="F31" s="78">
        <f>ROUNDDOWN(F30,-3)</f>
        <v>27000</v>
      </c>
      <c r="G31" s="141" t="s">
        <v>104</v>
      </c>
      <c r="I31" s="19"/>
      <c r="J31" s="19"/>
      <c r="K31" s="20"/>
      <c r="L31" s="21"/>
    </row>
    <row r="32" spans="1:12" ht="18" customHeight="1" thickBot="1" x14ac:dyDescent="0.25">
      <c r="A32" s="2"/>
      <c r="B32" s="2"/>
      <c r="C32" s="2"/>
    </row>
    <row r="33" spans="1:8" ht="31.2" customHeight="1" thickTop="1" thickBot="1" x14ac:dyDescent="0.25">
      <c r="A33" s="46" t="s">
        <v>70</v>
      </c>
      <c r="B33" s="183">
        <f>B31+F31</f>
        <v>387000</v>
      </c>
      <c r="C33" s="184"/>
      <c r="D33" s="184"/>
      <c r="E33" s="144" t="s">
        <v>106</v>
      </c>
      <c r="F33" s="145"/>
      <c r="G33" s="145"/>
      <c r="H33" s="146"/>
    </row>
    <row r="34" spans="1:8" ht="13.8" customHeight="1" thickTop="1" x14ac:dyDescent="0.2">
      <c r="A34" s="28"/>
      <c r="B34" s="28"/>
      <c r="C34" s="28"/>
    </row>
    <row r="35" spans="1:8" ht="18.600000000000001" customHeight="1" x14ac:dyDescent="0.2">
      <c r="A35" s="31" t="s">
        <v>36</v>
      </c>
      <c r="B35" s="28"/>
      <c r="C35" s="28"/>
    </row>
    <row r="36" spans="1:8" ht="18.600000000000001" customHeight="1" thickBot="1" x14ac:dyDescent="0.25">
      <c r="A36" s="31" t="s">
        <v>62</v>
      </c>
      <c r="B36" s="28"/>
      <c r="C36" s="28"/>
    </row>
    <row r="37" spans="1:8" ht="18.600000000000001" customHeight="1" x14ac:dyDescent="0.2">
      <c r="A37" s="49" t="s">
        <v>102</v>
      </c>
      <c r="B37" s="50" t="s">
        <v>101</v>
      </c>
      <c r="C37" s="185" t="s">
        <v>103</v>
      </c>
      <c r="D37" s="185"/>
      <c r="E37" s="185"/>
      <c r="F37" s="185"/>
      <c r="G37" s="185"/>
      <c r="H37" s="186"/>
    </row>
    <row r="38" spans="1:8" ht="18.600000000000001" customHeight="1" x14ac:dyDescent="0.2">
      <c r="A38" s="130" t="s">
        <v>39</v>
      </c>
      <c r="B38" s="74">
        <f>B23</f>
        <v>407025</v>
      </c>
      <c r="C38" s="187"/>
      <c r="D38" s="187"/>
      <c r="E38" s="187"/>
      <c r="F38" s="187"/>
      <c r="G38" s="187"/>
      <c r="H38" s="188"/>
    </row>
    <row r="39" spans="1:8" ht="18.600000000000001" customHeight="1" thickBot="1" x14ac:dyDescent="0.25">
      <c r="A39" s="128" t="s">
        <v>73</v>
      </c>
      <c r="B39" s="129">
        <f>B33</f>
        <v>387000</v>
      </c>
      <c r="C39" s="189"/>
      <c r="D39" s="189"/>
      <c r="E39" s="189"/>
      <c r="F39" s="189"/>
      <c r="G39" s="189"/>
      <c r="H39" s="190"/>
    </row>
    <row r="40" spans="1:8" ht="18.600000000000001" customHeight="1" thickBot="1" x14ac:dyDescent="0.25">
      <c r="A40" s="63" t="s">
        <v>71</v>
      </c>
      <c r="B40" s="24">
        <f>B38-B39</f>
        <v>20025</v>
      </c>
      <c r="C40" s="191" t="s">
        <v>67</v>
      </c>
      <c r="D40" s="191"/>
      <c r="E40" s="191"/>
      <c r="F40" s="191"/>
      <c r="G40" s="191"/>
      <c r="H40" s="192"/>
    </row>
    <row r="41" spans="1:8" ht="18.600000000000001" customHeight="1" thickBot="1" x14ac:dyDescent="0.25">
      <c r="A41" s="31" t="s">
        <v>63</v>
      </c>
      <c r="B41" s="28"/>
      <c r="C41" s="28"/>
    </row>
    <row r="42" spans="1:8" ht="18.600000000000001" customHeight="1" x14ac:dyDescent="0.2">
      <c r="A42" s="49" t="s">
        <v>105</v>
      </c>
      <c r="B42" s="50" t="s">
        <v>101</v>
      </c>
      <c r="C42" s="193" t="s">
        <v>18</v>
      </c>
      <c r="D42" s="193"/>
      <c r="E42" s="193"/>
      <c r="F42" s="193"/>
      <c r="G42" s="193"/>
      <c r="H42" s="194"/>
    </row>
    <row r="43" spans="1:8" ht="18" customHeight="1" x14ac:dyDescent="0.2">
      <c r="A43" s="130" t="s">
        <v>21</v>
      </c>
      <c r="B43" s="74">
        <f>IF($B$40-SUM(B44:B45)&gt;0,$B$40-SUM(B44:B45),0)</f>
        <v>20025</v>
      </c>
      <c r="C43" s="195"/>
      <c r="D43" s="195"/>
      <c r="E43" s="195"/>
      <c r="F43" s="195"/>
      <c r="G43" s="195"/>
      <c r="H43" s="196"/>
    </row>
    <row r="44" spans="1:8" ht="18" customHeight="1" x14ac:dyDescent="0.2">
      <c r="A44" s="130"/>
      <c r="B44" s="74"/>
      <c r="C44" s="195"/>
      <c r="D44" s="195"/>
      <c r="E44" s="195"/>
      <c r="F44" s="195"/>
      <c r="G44" s="195"/>
      <c r="H44" s="196"/>
    </row>
    <row r="45" spans="1:8" ht="18" customHeight="1" thickBot="1" x14ac:dyDescent="0.25">
      <c r="A45" s="142"/>
      <c r="B45" s="143"/>
      <c r="C45" s="197"/>
      <c r="D45" s="197"/>
      <c r="E45" s="197"/>
      <c r="F45" s="197"/>
      <c r="G45" s="197"/>
      <c r="H45" s="198"/>
    </row>
    <row r="46" spans="1:8" ht="18.600000000000001" customHeight="1" thickBot="1" x14ac:dyDescent="0.25">
      <c r="A46" s="93" t="s">
        <v>64</v>
      </c>
      <c r="B46" s="94">
        <f>SUM(B43:B45)</f>
        <v>20025</v>
      </c>
      <c r="C46" s="181" t="s">
        <v>72</v>
      </c>
      <c r="D46" s="181"/>
      <c r="E46" s="181"/>
      <c r="F46" s="181"/>
      <c r="G46" s="181"/>
      <c r="H46" s="182"/>
    </row>
    <row r="47" spans="1:8" ht="13.5" customHeight="1" x14ac:dyDescent="0.2"/>
    <row r="48" spans="1: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</sheetData>
  <mergeCells count="32">
    <mergeCell ref="C46:H46"/>
    <mergeCell ref="C39:H39"/>
    <mergeCell ref="C40:H40"/>
    <mergeCell ref="C42:H42"/>
    <mergeCell ref="C43:H43"/>
    <mergeCell ref="C44:H44"/>
    <mergeCell ref="C45:H45"/>
    <mergeCell ref="C23:H23"/>
    <mergeCell ref="A25:C25"/>
    <mergeCell ref="A26:C26"/>
    <mergeCell ref="B33:D33"/>
    <mergeCell ref="C37:H37"/>
    <mergeCell ref="C38:H38"/>
    <mergeCell ref="C16:H16"/>
    <mergeCell ref="C18:H18"/>
    <mergeCell ref="C19:H19"/>
    <mergeCell ref="C20:H20"/>
    <mergeCell ref="C21:H21"/>
    <mergeCell ref="C22:H22"/>
    <mergeCell ref="C9:H9"/>
    <mergeCell ref="C10:H10"/>
    <mergeCell ref="C11:H11"/>
    <mergeCell ref="C13:H13"/>
    <mergeCell ref="B14:B15"/>
    <mergeCell ref="C14:H14"/>
    <mergeCell ref="C15:H15"/>
    <mergeCell ref="A1:I1"/>
    <mergeCell ref="A3:B3"/>
    <mergeCell ref="C3:H3"/>
    <mergeCell ref="A4:B4"/>
    <mergeCell ref="C4:H4"/>
    <mergeCell ref="A7:C7"/>
  </mergeCells>
  <phoneticPr fontId="2"/>
  <printOptions horizontalCentered="1"/>
  <pageMargins left="0.7" right="0.7" top="0.75" bottom="0.75" header="0.3" footer="0.3"/>
  <pageSetup paperSize="9" scale="89" orientation="portrait" horizontalDpi="300" verticalDpi="300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予算書（活動費助成）</vt:lpstr>
      <vt:lpstr>記入例（活動費助成）</vt:lpstr>
      <vt:lpstr>予算書 (会場費助成)</vt:lpstr>
      <vt:lpstr>記入例(会場費助成)</vt:lpstr>
      <vt:lpstr>'記入例(会場費助成)'!Print_Area</vt:lpstr>
      <vt:lpstr>'予算書 (会場費助成)'!Print_Area</vt:lpstr>
    </vt:vector>
  </TitlesOfParts>
  <Company>新宿区役所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　優佑</dc:creator>
  <cp:lastModifiedBy>内田　花織</cp:lastModifiedBy>
  <cp:lastPrinted>2024-04-10T07:20:51Z</cp:lastPrinted>
  <dcterms:created xsi:type="dcterms:W3CDTF">2016-05-12T09:29:17Z</dcterms:created>
  <dcterms:modified xsi:type="dcterms:W3CDTF">2024-04-12T01:15:51Z</dcterms:modified>
</cp:coreProperties>
</file>