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DA0201D5-DF98-4526-A223-DF5EFE0C4790}" xr6:coauthVersionLast="47" xr6:coauthVersionMax="47" xr10:uidLastSave="{00000000-0000-0000-0000-000000000000}"/>
  <bookViews>
    <workbookView xWindow="-108" yWindow="-108" windowWidth="23256" windowHeight="12456" tabRatio="716" xr2:uid="{00000000-000D-0000-FFFF-FFFF00000000}"/>
  </bookViews>
  <sheets>
    <sheet name="②住宅" sheetId="22" r:id="rId1"/>
    <sheet name="②住宅以外" sheetId="27" r:id="rId2"/>
    <sheet name="③住宅(エネマネ)" sheetId="30" r:id="rId3"/>
    <sheet name="③住宅以外(エネマネ)" sheetId="31" r:id="rId4"/>
  </sheets>
  <definedNames>
    <definedName name="_xlnm.Print_Area" localSheetId="0">②住宅!$A$1:$Y$83</definedName>
    <definedName name="_xlnm.Print_Area" localSheetId="1">②住宅以外!$A$1:$Y$80</definedName>
    <definedName name="_xlnm.Print_Area" localSheetId="2">'③住宅(エネマネ)'!$A$1:$V$23</definedName>
    <definedName name="_xlnm.Print_Area" localSheetId="3">'③住宅以外(エネマネ)'!$A$1:$V$21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7" l="1"/>
  <c r="N78" i="27" l="1"/>
  <c r="H78" i="27"/>
  <c r="N68" i="27"/>
  <c r="H68" i="27"/>
  <c r="H81" i="22"/>
  <c r="N71" i="22" l="1"/>
  <c r="H71" i="22"/>
  <c r="N81" i="22"/>
  <c r="K36" i="27" l="1"/>
  <c r="K39" i="22" l="1"/>
  <c r="Q20" i="27" l="1"/>
  <c r="Q23" i="22"/>
  <c r="E79" i="27" l="1"/>
  <c r="E69" i="27"/>
  <c r="E82" i="22" l="1"/>
  <c r="E72" i="22"/>
  <c r="K47" i="27" l="1"/>
  <c r="K48" i="27" s="1"/>
  <c r="K24" i="27"/>
  <c r="K22" i="27"/>
  <c r="K21" i="27"/>
  <c r="K19" i="27"/>
  <c r="K48" i="22"/>
  <c r="K50" i="22" s="1"/>
  <c r="K51" i="22" s="1"/>
  <c r="K27" i="22"/>
  <c r="K25" i="22"/>
  <c r="K24" i="22"/>
  <c r="K22" i="22"/>
  <c r="F21" i="31"/>
  <c r="H21" i="31" s="1"/>
  <c r="O20" i="31"/>
  <c r="Q20" i="31" s="1"/>
  <c r="F20" i="31"/>
  <c r="H20" i="31" s="1"/>
  <c r="Q19" i="31"/>
  <c r="F17" i="31"/>
  <c r="H17" i="31" s="1"/>
  <c r="Q16" i="31"/>
  <c r="F23" i="30"/>
  <c r="H23" i="30" s="1"/>
  <c r="O22" i="30"/>
  <c r="Q22" i="30" s="1"/>
  <c r="F22" i="30"/>
  <c r="H22" i="30" s="1"/>
  <c r="Q21" i="30"/>
  <c r="F19" i="30"/>
  <c r="H19" i="30" s="1"/>
  <c r="Q18" i="30"/>
  <c r="K25" i="27" l="1"/>
  <c r="K26" i="27" s="1"/>
  <c r="K27" i="27" s="1"/>
  <c r="K29" i="27" s="1"/>
  <c r="S18" i="30"/>
  <c r="S16" i="31"/>
  <c r="S19" i="31"/>
  <c r="S21" i="30"/>
  <c r="K28" i="22"/>
  <c r="K29" i="22" s="1"/>
  <c r="K30" i="22" s="1"/>
  <c r="K32" i="22" s="1"/>
  <c r="BE14" i="27"/>
  <c r="BA14" i="27"/>
  <c r="BA13" i="27" s="1"/>
  <c r="BE13" i="27"/>
  <c r="AJ13" i="27"/>
  <c r="AF13" i="27"/>
  <c r="AB13" i="27"/>
  <c r="BA15" i="27"/>
  <c r="BE12" i="27"/>
  <c r="BE15" i="27" s="1"/>
  <c r="AJ12" i="27"/>
  <c r="AF12" i="27"/>
  <c r="AB12" i="27"/>
  <c r="AZ11" i="27"/>
  <c r="AQ11" i="27"/>
  <c r="AF11" i="27"/>
  <c r="AB11" i="27"/>
  <c r="AO6" i="27"/>
  <c r="AO5" i="27"/>
  <c r="AJ5" i="27"/>
  <c r="AF5" i="27"/>
  <c r="AB5" i="27"/>
  <c r="AO4" i="27"/>
  <c r="AJ4" i="27"/>
  <c r="AF4" i="27"/>
  <c r="AB4" i="27"/>
  <c r="AZ3" i="27"/>
  <c r="AO3" i="27"/>
  <c r="AF3" i="27"/>
  <c r="AB3" i="27"/>
  <c r="AO2" i="27"/>
  <c r="AB14" i="27" l="1"/>
  <c r="AJ14" i="27"/>
  <c r="AF14" i="27"/>
  <c r="AR12" i="27"/>
  <c r="AO7" i="27"/>
  <c r="AT4" i="27"/>
  <c r="BA5" i="27"/>
  <c r="AT2" i="22" l="1"/>
  <c r="AJ18" i="22" l="1"/>
  <c r="AT8" i="22"/>
  <c r="AT6" i="22"/>
  <c r="AT5" i="22"/>
  <c r="AJ11" i="22" l="1"/>
  <c r="AN8" i="22" l="1"/>
  <c r="AB11" i="22"/>
  <c r="AB12" i="22"/>
  <c r="AB13" i="22"/>
  <c r="AN16" i="22"/>
  <c r="AN17" i="22"/>
  <c r="AJ16" i="22"/>
  <c r="AJ17" i="22"/>
  <c r="AN11" i="22"/>
  <c r="AN12" i="22"/>
  <c r="AJ12" i="22"/>
  <c r="AJ13" i="22"/>
  <c r="AB3" i="22"/>
  <c r="AB4" i="22"/>
  <c r="AB5" i="22"/>
  <c r="AJ8" i="22"/>
  <c r="AJ3" i="22"/>
  <c r="AJ4" i="22"/>
  <c r="AJ5" i="22"/>
  <c r="AN4" i="22"/>
  <c r="AN3" i="22"/>
  <c r="AZ11" i="22"/>
  <c r="BA15" i="22" l="1"/>
  <c r="AN5" i="22"/>
  <c r="AN13" i="22"/>
  <c r="AB14" i="22"/>
  <c r="AJ6" i="22"/>
  <c r="AJ14" i="22"/>
  <c r="AN18" i="22"/>
  <c r="BA6" i="22"/>
  <c r="BA5" i="22" s="1"/>
  <c r="BA4" i="22" s="1"/>
  <c r="AB6" i="22"/>
  <c r="BA14" i="22" l="1"/>
  <c r="BA13" i="22" s="1"/>
  <c r="AF12" i="22" l="1"/>
  <c r="AF13" i="22"/>
  <c r="AF11" i="22"/>
  <c r="AF3" i="22"/>
  <c r="AF5" i="22"/>
  <c r="AF4" i="22"/>
  <c r="AF14" i="22" l="1"/>
  <c r="AF6" i="22"/>
</calcChain>
</file>

<file path=xl/sharedStrings.xml><?xml version="1.0" encoding="utf-8"?>
<sst xmlns="http://schemas.openxmlformats.org/spreadsheetml/2006/main" count="557" uniqueCount="224">
  <si>
    <t>段階1</t>
    <rPh sb="0" eb="2">
      <t>ダンカイ</t>
    </rPh>
    <phoneticPr fontId="2"/>
  </si>
  <si>
    <t>段階2</t>
    <rPh sb="0" eb="2">
      <t>ダンカイ</t>
    </rPh>
    <phoneticPr fontId="2"/>
  </si>
  <si>
    <t>段階3</t>
    <rPh sb="0" eb="2">
      <t>ダンカイ</t>
    </rPh>
    <phoneticPr fontId="2"/>
  </si>
  <si>
    <t>適用する</t>
    <rPh sb="0" eb="2">
      <t>テキヨウ</t>
    </rPh>
    <phoneticPr fontId="2"/>
  </si>
  <si>
    <t>適用しない</t>
    <rPh sb="0" eb="2">
      <t>テキヨウ</t>
    </rPh>
    <phoneticPr fontId="2"/>
  </si>
  <si>
    <t>〇</t>
    <phoneticPr fontId="2"/>
  </si>
  <si>
    <t>－</t>
    <phoneticPr fontId="2"/>
  </si>
  <si>
    <t>モデル建物法</t>
    <rPh sb="3" eb="5">
      <t>タテモノ</t>
    </rPh>
    <rPh sb="5" eb="6">
      <t>ホウ</t>
    </rPh>
    <phoneticPr fontId="2"/>
  </si>
  <si>
    <t>標準入力法</t>
    <rPh sb="0" eb="2">
      <t>ヒョウジュン</t>
    </rPh>
    <rPh sb="2" eb="4">
      <t>ニュウリョク</t>
    </rPh>
    <rPh sb="4" eb="5">
      <t>ホウ</t>
    </rPh>
    <phoneticPr fontId="2"/>
  </si>
  <si>
    <t>GJ/年</t>
    <rPh sb="3" eb="4">
      <t>ネン</t>
    </rPh>
    <phoneticPr fontId="2"/>
  </si>
  <si>
    <t>←ここから非表示</t>
    <rPh sb="5" eb="8">
      <t>ヒヒョウジ</t>
    </rPh>
    <phoneticPr fontId="2"/>
  </si>
  <si>
    <t>ここまで非表示→</t>
    <rPh sb="4" eb="7">
      <t>ヒヒョウジ</t>
    </rPh>
    <phoneticPr fontId="2"/>
  </si>
  <si>
    <t>段階決定テーブル</t>
    <rPh sb="0" eb="2">
      <t>ダンカイ</t>
    </rPh>
    <rPh sb="2" eb="4">
      <t>ケッテイ</t>
    </rPh>
    <phoneticPr fontId="2"/>
  </si>
  <si>
    <t>％</t>
    <phoneticPr fontId="2"/>
  </si>
  <si>
    <t>ERR</t>
    <phoneticPr fontId="2"/>
  </si>
  <si>
    <t>その他</t>
    <rPh sb="2" eb="3">
      <t>ホカ</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</si>
  <si>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</si>
  <si>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最も大きい用途</t>
    <rPh sb="0" eb="1">
      <t>モット</t>
    </rPh>
    <rPh sb="2" eb="3">
      <t>オオ</t>
    </rPh>
    <rPh sb="5" eb="7">
      <t>ヨウト</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</si>
  <si>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</si>
  <si>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</si>
  <si>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</si>
  <si>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</si>
  <si>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</si>
  <si>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</si>
  <si>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</si>
  <si>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</si>
  <si>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</si>
  <si>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</si>
  <si>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</si>
  <si>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</si>
  <si>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</si>
  <si>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</si>
  <si>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</si>
  <si>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</si>
  <si>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</si>
  <si>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</si>
  <si>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</si>
  <si>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</si>
  <si>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</si>
  <si>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</si>
  <si>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</si>
  <si>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檜原村、奥多摩町</t>
    <rPh sb="0" eb="2">
      <t>ヒノハラ</t>
    </rPh>
    <rPh sb="2" eb="3">
      <t>ムラ</t>
    </rPh>
    <rPh sb="4" eb="7">
      <t>オクタマ</t>
    </rPh>
    <rPh sb="7" eb="8">
      <t>マチ</t>
    </rPh>
    <phoneticPr fontId="2"/>
  </si>
  <si>
    <t>平均</t>
    <rPh sb="0" eb="2">
      <t>ヘイキン</t>
    </rPh>
    <phoneticPr fontId="2"/>
  </si>
  <si>
    <t>最大値</t>
    <rPh sb="0" eb="3">
      <t>サイダイチ</t>
    </rPh>
    <phoneticPr fontId="2"/>
  </si>
  <si>
    <t>(ウ)地域冷暖房区域の名称</t>
    <rPh sb="3" eb="5">
      <t>チイキ</t>
    </rPh>
    <rPh sb="5" eb="8">
      <t>レイダンボウ</t>
    </rPh>
    <rPh sb="8" eb="10">
      <t>クイキ</t>
    </rPh>
    <rPh sb="11" eb="13">
      <t>メイショウ</t>
    </rPh>
    <phoneticPr fontId="2"/>
  </si>
  <si>
    <t>そのほか</t>
    <phoneticPr fontId="2"/>
  </si>
  <si>
    <t>-</t>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</si>
  <si>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</si>
  <si>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</si>
  <si>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</si>
  <si>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(3) 省エネルギーシステム</t>
    <rPh sb="4" eb="5">
      <t>ショウ</t>
    </rPh>
    <phoneticPr fontId="2"/>
  </si>
  <si>
    <t>PAL</t>
    <phoneticPr fontId="2"/>
  </si>
  <si>
    <t>フラグ</t>
    <phoneticPr fontId="2"/>
  </si>
  <si>
    <t>記載省略</t>
    <rPh sb="0" eb="2">
      <t>キサイ</t>
    </rPh>
    <rPh sb="2" eb="4">
      <t>ショウリャク</t>
    </rPh>
    <phoneticPr fontId="2"/>
  </si>
  <si>
    <t>一致する場合</t>
    <rPh sb="0" eb="2">
      <t>イッチ</t>
    </rPh>
    <rPh sb="4" eb="6">
      <t>バアイ</t>
    </rPh>
    <phoneticPr fontId="2"/>
  </si>
  <si>
    <t>←ブランク、〇：1</t>
    <phoneticPr fontId="2"/>
  </si>
  <si>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</si>
  <si>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</si>
  <si>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←1：採用する(適合)　0：それ以外</t>
    <rPh sb="3" eb="5">
      <t>サイヨウ</t>
    </rPh>
    <rPh sb="8" eb="10">
      <t>テキゴウ</t>
    </rPh>
    <rPh sb="16" eb="18">
      <t>イガイ</t>
    </rPh>
    <phoneticPr fontId="2"/>
  </si>
  <si>
    <t>数値</t>
    <rPh sb="0" eb="2">
      <t>スウチ</t>
    </rPh>
    <phoneticPr fontId="2"/>
  </si>
  <si>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</si>
  <si>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</si>
  <si>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W/(m2・K)</t>
    <phoneticPr fontId="2"/>
  </si>
  <si>
    <t xml:space="preserve">    　 a 仕様基準</t>
    <rPh sb="8" eb="10">
      <t>シヨウ</t>
    </rPh>
    <rPh sb="10" eb="12">
      <t>キジュン</t>
    </rPh>
    <phoneticPr fontId="2"/>
  </si>
  <si>
    <t xml:space="preserve">     　b 性能基準</t>
    <rPh sb="8" eb="10">
      <t>セイノウ</t>
    </rPh>
    <rPh sb="10" eb="12">
      <t>キジュン</t>
    </rPh>
    <phoneticPr fontId="2"/>
  </si>
  <si>
    <t>モデル住宅法</t>
    <rPh sb="3" eb="5">
      <t>ジュウタク</t>
    </rPh>
    <rPh sb="5" eb="6">
      <t>ホウ</t>
    </rPh>
    <phoneticPr fontId="2"/>
  </si>
  <si>
    <t>フロア入力法</t>
    <phoneticPr fontId="2"/>
  </si>
  <si>
    <t>採用する(不適合)</t>
    <rPh sb="0" eb="2">
      <t>サイヨウ</t>
    </rPh>
    <rPh sb="5" eb="6">
      <t>フ</t>
    </rPh>
    <rPh sb="6" eb="8">
      <t>テキゴウ</t>
    </rPh>
    <phoneticPr fontId="2"/>
  </si>
  <si>
    <t>(ア)新規導入</t>
    <rPh sb="3" eb="5">
      <t>シンキ</t>
    </rPh>
    <rPh sb="5" eb="7">
      <t>ドウニュウ</t>
    </rPh>
    <phoneticPr fontId="2"/>
  </si>
  <si>
    <t>　（区域指定を受けた場合のみ）</t>
    <phoneticPr fontId="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</si>
  <si>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</si>
  <si>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</si>
  <si>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</si>
  <si>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</si>
  <si>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</si>
  <si>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2"/>
  </si>
  <si>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2"/>
  </si>
  <si>
    <t>Ｖ２Ｈ充電設備</t>
    <rPh sb="3" eb="5">
      <t>ジュウデン</t>
    </rPh>
    <rPh sb="5" eb="7">
      <t>セツビ</t>
    </rPh>
    <phoneticPr fontId="12"/>
  </si>
  <si>
    <t>充電用コンセント</t>
    <rPh sb="0" eb="2">
      <t>ジュウデン</t>
    </rPh>
    <rPh sb="2" eb="3">
      <t>ヨウ</t>
    </rPh>
    <phoneticPr fontId="12"/>
  </si>
  <si>
    <t>充電用コンセントスタンド</t>
    <rPh sb="0" eb="2">
      <t>ジュウデン</t>
    </rPh>
    <rPh sb="2" eb="3">
      <t>ヨウ</t>
    </rPh>
    <phoneticPr fontId="12"/>
  </si>
  <si>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</si>
  <si>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</si>
  <si>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</si>
  <si>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</si>
  <si>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</si>
  <si>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</si>
  <si>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</si>
  <si>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</si>
  <si>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（３）再生可能エネルギーの変換利用</t>
    <rPh sb="3" eb="5">
      <t>サイセイ</t>
    </rPh>
    <rPh sb="5" eb="7">
      <t>カノウ</t>
    </rPh>
    <rPh sb="13" eb="15">
      <t>ヘンカン</t>
    </rPh>
    <rPh sb="15" eb="17">
      <t>リヨウ</t>
    </rPh>
    <phoneticPr fontId="2"/>
  </si>
  <si>
    <t>(サ)適用する基準</t>
  </si>
  <si>
    <t>（４）電気の再エネ化率</t>
    <rPh sb="3" eb="5">
      <t>デンキ</t>
    </rPh>
    <rPh sb="6" eb="7">
      <t>サイ</t>
    </rPh>
    <rPh sb="9" eb="10">
      <t>カ</t>
    </rPh>
    <rPh sb="10" eb="11">
      <t>リツ</t>
    </rPh>
    <phoneticPr fontId="2"/>
  </si>
  <si>
    <t>E</t>
    <phoneticPr fontId="2"/>
  </si>
  <si>
    <t>A</t>
    <phoneticPr fontId="2"/>
  </si>
  <si>
    <t>B</t>
    <phoneticPr fontId="2"/>
  </si>
  <si>
    <t>C</t>
    <phoneticPr fontId="2"/>
  </si>
  <si>
    <t>D</t>
    <phoneticPr fontId="2"/>
  </si>
  <si>
    <t>A+B+C+D</t>
    <phoneticPr fontId="2"/>
  </si>
  <si>
    <t>（５）エネルギーの面的利用</t>
    <rPh sb="9" eb="11">
      <t>メンテキ</t>
    </rPh>
    <rPh sb="11" eb="13">
      <t>リヨウ</t>
    </rPh>
    <phoneticPr fontId="2"/>
  </si>
  <si>
    <t>充電用コンセント設備</t>
  </si>
  <si>
    <t>普通充電設備</t>
  </si>
  <si>
    <t>充放電設備</t>
  </si>
  <si>
    <t>急速充電設備</t>
  </si>
  <si>
    <t>普通充電設備換算</t>
  </si>
  <si>
    <t>出力</t>
    <rPh sb="0" eb="2">
      <t>シュツリョク</t>
    </rPh>
    <phoneticPr fontId="2"/>
  </si>
  <si>
    <t>kW</t>
    <phoneticPr fontId="2"/>
  </si>
  <si>
    <t>区画</t>
    <rPh sb="0" eb="2">
      <t>クカク</t>
    </rPh>
    <phoneticPr fontId="2"/>
  </si>
  <si>
    <t>区画数</t>
    <rPh sb="0" eb="2">
      <t>クカク</t>
    </rPh>
    <rPh sb="2" eb="3">
      <t>スウ</t>
    </rPh>
    <phoneticPr fontId="2"/>
  </si>
  <si>
    <t>専用駐車場</t>
    <phoneticPr fontId="2"/>
  </si>
  <si>
    <t>(ア)建築面積</t>
    <phoneticPr fontId="2"/>
  </si>
  <si>
    <t>㎡</t>
    <phoneticPr fontId="2"/>
  </si>
  <si>
    <t>(イ)建築面積に５％を乗じた面積</t>
    <phoneticPr fontId="2"/>
  </si>
  <si>
    <t>(ウ)延べ面積</t>
    <phoneticPr fontId="2"/>
  </si>
  <si>
    <t>(エ)延べ面積による上限容量</t>
    <phoneticPr fontId="2"/>
  </si>
  <si>
    <t>(オ)延べ面積による下限容量</t>
    <phoneticPr fontId="2"/>
  </si>
  <si>
    <t>(カ)設置が困難な部分の面積</t>
    <phoneticPr fontId="2"/>
  </si>
  <si>
    <t>(キ)設置可能面積</t>
    <phoneticPr fontId="2"/>
  </si>
  <si>
    <t>㎡　　(ア)－(カ)</t>
    <phoneticPr fontId="2"/>
  </si>
  <si>
    <t>(ク)(イ)又は(キ)のいずれか小さい方の面積</t>
    <phoneticPr fontId="2"/>
  </si>
  <si>
    <t>kW　　小数点以下切り捨て</t>
    <rPh sb="4" eb="7">
      <t>ショウスウテン</t>
    </rPh>
    <rPh sb="7" eb="9">
      <t>イカ</t>
    </rPh>
    <rPh sb="9" eb="10">
      <t>キ</t>
    </rPh>
    <rPh sb="11" eb="12">
      <t>ス</t>
    </rPh>
    <phoneticPr fontId="2"/>
  </si>
  <si>
    <t>(ケ)(ク)×0.15kW/㎡</t>
    <phoneticPr fontId="2"/>
  </si>
  <si>
    <t>(コ)再生可能エネルギー利用設備設置基準の定格出力</t>
    <phoneticPr fontId="2"/>
  </si>
  <si>
    <t>kW　</t>
    <phoneticPr fontId="2"/>
  </si>
  <si>
    <t>(シ)設置すべき設備容量（定格出力）</t>
    <phoneticPr fontId="2"/>
  </si>
  <si>
    <t>kWh/年</t>
  </si>
  <si>
    <t>kWh/年</t>
    <phoneticPr fontId="2"/>
  </si>
  <si>
    <t>％</t>
    <phoneticPr fontId="2"/>
  </si>
  <si>
    <t>共用駐車場</t>
    <rPh sb="0" eb="2">
      <t>キョウヨウ</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</si>
  <si>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</si>
  <si>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</si>
  <si>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</si>
  <si>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</si>
  <si>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</si>
  <si>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</si>
  <si>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</si>
  <si>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</si>
  <si>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</si>
  <si>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</si>
  <si>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</si>
  <si>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</si>
  <si>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</si>
  <si>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</si>
  <si>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</si>
  <si>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</si>
  <si>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</si>
  <si>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</si>
  <si>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</si>
  <si>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</si>
  <si>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</si>
  <si>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</si>
  <si>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3"/>
  </si>
  <si>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</si>
  <si>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</si>
  <si>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</si>
  <si>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</si>
  <si>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</si>
  <si>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備考　（５）エネルギーの面的利用については、完了報告時のみ記載すること。</t>
    <rPh sb="0" eb="2">
      <t>ビコウ</t>
    </rPh>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</si>
  <si>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</si>
  <si>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</si>
  <si>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</si>
  <si>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</si>
  <si>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</si>
  <si>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</si>
  <si>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</si>
  <si>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</si>
  <si>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</si>
  <si>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</si>
  <si>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</si>
  <si>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</si>
  <si>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</si>
  <si>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</si>
  <si>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（ア）適用する基準</t>
    <rPh sb="3" eb="5">
      <t>テキヨウ</t>
    </rPh>
    <rPh sb="7" eb="9">
      <t>キジュン</t>
    </rPh>
    <phoneticPr fontId="2"/>
  </si>
  <si>
    <t>区画</t>
    <rPh sb="0" eb="2">
      <t>クカク</t>
    </rPh>
    <phoneticPr fontId="2"/>
  </si>
  <si>
    <t>（ウ）整備する充電設備の詳細</t>
    <rPh sb="3" eb="5">
      <t>セイビ</t>
    </rPh>
    <rPh sb="7" eb="9">
      <t>ジュウデン</t>
    </rPh>
    <rPh sb="9" eb="11">
      <t>セツビ</t>
    </rPh>
    <rPh sb="12" eb="14">
      <t>ショウサイ</t>
    </rPh>
    <phoneticPr fontId="2"/>
  </si>
  <si>
    <t>（イ）必要区画数</t>
    <rPh sb="3" eb="5">
      <t>ヒツヨウ</t>
    </rPh>
    <rPh sb="5" eb="7">
      <t>クカク</t>
    </rPh>
    <rPh sb="7" eb="8">
      <t>スウ</t>
    </rPh>
    <phoneticPr fontId="2"/>
  </si>
  <si>
    <t>４　環境への配慮のための措置並びにその取組状況（その１）【住宅以外】</t>
    <rPh sb="31" eb="33">
      <t>イガイ</t>
    </rPh>
    <phoneticPr fontId="2"/>
  </si>
  <si>
    <t>全住戸の最大値</t>
    <rPh sb="0" eb="1">
      <t>ゼン</t>
    </rPh>
    <rPh sb="1" eb="3">
      <t>ジュウコ</t>
    </rPh>
    <rPh sb="4" eb="7">
      <t>サイダイチ</t>
    </rPh>
    <phoneticPr fontId="2"/>
  </si>
  <si>
    <t>４ 環境への配慮のための措置並びにその取組状況（その１）【住宅】</t>
    <rPh sb="29" eb="31">
      <t>ジュウタク</t>
    </rPh>
    <phoneticPr fontId="2"/>
  </si>
  <si>
    <t>(ア)適用する基準</t>
    <rPh sb="3" eb="5">
      <t>テキヨウ</t>
    </rPh>
    <rPh sb="7" eb="9">
      <t>キジュン</t>
    </rPh>
    <phoneticPr fontId="2"/>
  </si>
  <si>
    <t>(イ)建築物等における電気使用量（想定）</t>
    <rPh sb="3" eb="6">
      <t>ケンチクブツ</t>
    </rPh>
    <rPh sb="6" eb="7">
      <t>トウ</t>
    </rPh>
    <rPh sb="11" eb="13">
      <t>デンキ</t>
    </rPh>
    <rPh sb="13" eb="16">
      <t>シヨウリョウ</t>
    </rPh>
    <rPh sb="17" eb="19">
      <t>ソウテイ</t>
    </rPh>
    <phoneticPr fontId="2"/>
  </si>
  <si>
    <t>(ウ)建築物等（オンサイト）に設置する再エネ発電設備による
　   発電の使用量（想定）</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</si>
  <si>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(エ)建築物等以外（オフサイト）に設置する再エネ発電設備に
　　よる発電の使用量（想定）</t>
    <rPh sb="7" eb="9">
      <t>イガイ</t>
    </rPh>
    <phoneticPr fontId="2"/>
  </si>
  <si>
    <t>(オ)小売電気事業者による電気の供給量（想定）</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</si>
  <si>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</si>
  <si>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t>
    <rPh sb="7" eb="9">
      <t>デンキ</t>
    </rPh>
    <rPh sb="13" eb="15">
      <t>サイセイ</t>
    </rPh>
    <rPh sb="15" eb="17">
      <t>カノウ</t>
    </rPh>
    <rPh sb="22" eb="24">
      <t>デンキ</t>
    </rPh>
    <rPh sb="25" eb="26">
      <t>リョウ</t>
    </rPh>
    <phoneticPr fontId="2"/>
  </si>
  <si>
    <t>(ク)建築物において使用する環境価値の量（想定）</t>
    <rPh sb="10" eb="12">
      <t>シヨウ</t>
    </rPh>
    <rPh sb="14" eb="16">
      <t>カンキョウ</t>
    </rPh>
    <rPh sb="16" eb="18">
      <t>カチ</t>
    </rPh>
    <phoneticPr fontId="2"/>
  </si>
  <si>
    <t>(ケ)再生可能エネルギー電気の合計量（想定）</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</si>
  <si>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</si>
  <si>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kWh/年　　(オ)×(カ)</t>
    <phoneticPr fontId="2"/>
  </si>
  <si>
    <t>（エ）整備区画数</t>
    <rPh sb="3" eb="5">
      <t>セイビ</t>
    </rPh>
    <rPh sb="5" eb="7">
      <t>クカク</t>
    </rPh>
    <rPh sb="7" eb="8">
      <t>スウ</t>
    </rPh>
    <phoneticPr fontId="2"/>
  </si>
  <si>
    <t>(コ)電気の再エネ化率　</t>
    <rPh sb="3" eb="5">
      <t>デンキ</t>
    </rPh>
    <rPh sb="6" eb="7">
      <t>サイ</t>
    </rPh>
    <rPh sb="9" eb="10">
      <t>カ</t>
    </rPh>
    <rPh sb="10" eb="11">
      <t>リツ</t>
    </rPh>
    <phoneticPr fontId="2"/>
  </si>
  <si>
    <t>％　　(ケ)÷(イ)×100　小数点以下切捨</t>
    <phoneticPr fontId="2"/>
  </si>
  <si>
    <t>㎡　　</t>
    <phoneticPr fontId="2"/>
  </si>
  <si>
    <t>小数点第3位以下切り捨て</t>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</si>
  <si>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</si>
  <si>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</si>
  <si>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</si>
  <si>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(ス)オンサイト設置による太陽光発電定格出力相当の合計</t>
    <rPh sb="8" eb="10">
      <t>セッチ</t>
    </rPh>
    <rPh sb="13" eb="16">
      <t>タイヨウコウ</t>
    </rPh>
    <rPh sb="16" eb="18">
      <t>ハツデン</t>
    </rPh>
    <rPh sb="18" eb="20">
      <t>テイカク</t>
    </rPh>
    <rPh sb="20" eb="22">
      <t>シュツリョク</t>
    </rPh>
    <rPh sb="22" eb="24">
      <t>ソウトウ</t>
    </rPh>
    <rPh sb="25" eb="27">
      <t>ゴウケイ</t>
    </rPh>
    <phoneticPr fontId="2"/>
  </si>
  <si>
    <t>(セ)オフサイト設置による太陽光発電定格出力相当の合計</t>
    <phoneticPr fontId="2"/>
  </si>
  <si>
    <t>kW相当</t>
    <rPh sb="2" eb="4">
      <t>ソウトウ</t>
    </rPh>
    <phoneticPr fontId="2"/>
  </si>
  <si>
    <t>kW相当</t>
    <phoneticPr fontId="2"/>
  </si>
  <si>
    <t>(チ)導入量の合計太陽光発電定格出力相当</t>
    <rPh sb="3" eb="5">
      <t>ドウニュウ</t>
    </rPh>
    <rPh sb="5" eb="6">
      <t>リョウ</t>
    </rPh>
    <rPh sb="7" eb="9">
      <t>ゴウケイ</t>
    </rPh>
    <rPh sb="9" eb="20">
      <t>タイヨウコウハツデンテイカクシュツリョクソウトウ</t>
    </rPh>
    <phoneticPr fontId="2"/>
  </si>
  <si>
    <t>kW相当（(ス)～(タ)の合計）</t>
    <rPh sb="13" eb="15">
      <t>ゴウケイ</t>
    </rPh>
    <phoneticPr fontId="2"/>
  </si>
  <si>
    <t>追加性要件</t>
    <rPh sb="0" eb="2">
      <t>ツイカ</t>
    </rPh>
    <rPh sb="2" eb="3">
      <t>セイ</t>
    </rPh>
    <rPh sb="3" eb="5">
      <t>ヨウケン</t>
    </rPh>
    <phoneticPr fontId="2"/>
  </si>
  <si>
    <t>(イ)住宅用途BEIの計算方法</t>
    <rPh sb="3" eb="5">
      <t>ジュウタク</t>
    </rPh>
    <rPh sb="5" eb="7">
      <t>ヨウト</t>
    </rPh>
    <rPh sb="11" eb="13">
      <t>ケイサン</t>
    </rPh>
    <rPh sb="13" eb="15">
      <t>ホウホウ</t>
    </rPh>
    <phoneticPr fontId="2"/>
  </si>
  <si>
    <t>(ウ) a 住宅用途BEI</t>
    <phoneticPr fontId="2"/>
  </si>
  <si>
    <t>　   b 住宅用途合計</t>
    <rPh sb="6" eb="8">
      <t>ジュウタク</t>
    </rPh>
    <rPh sb="8" eb="10">
      <t>ヨウト</t>
    </rPh>
    <rPh sb="10" eb="12">
      <t>ゴウケイ</t>
    </rPh>
    <phoneticPr fontId="2"/>
  </si>
  <si>
    <t>％　　(ケ)÷(イ)×100　小数点以下切捨</t>
    <rPh sb="15" eb="18">
      <t>ショウスウテン</t>
    </rPh>
    <rPh sb="18" eb="20">
      <t>イカ</t>
    </rPh>
    <rPh sb="20" eb="21">
      <t>キ</t>
    </rPh>
    <rPh sb="21" eb="22">
      <t>ス</t>
    </rPh>
    <phoneticPr fontId="2"/>
  </si>
  <si>
    <t>（６）EV及びPHEV用充電設備の設置</t>
    <rPh sb="5" eb="6">
      <t>オヨ</t>
    </rPh>
    <rPh sb="11" eb="12">
      <t>ヨウ</t>
    </rPh>
    <rPh sb="12" eb="14">
      <t>ジュウデン</t>
    </rPh>
    <rPh sb="14" eb="16">
      <t>セツビ</t>
    </rPh>
    <rPh sb="17" eb="19">
      <t>セッチ</t>
    </rPh>
    <phoneticPr fontId="2"/>
  </si>
  <si>
    <t>(ア)BPIの計算方法</t>
    <rPh sb="7" eb="9">
      <t>ケイサン</t>
    </rPh>
    <rPh sb="9" eb="11">
      <t>ホウホウ</t>
    </rPh>
    <phoneticPr fontId="2"/>
  </si>
  <si>
    <t>(イ)BPI（BPIｍ）</t>
    <phoneticPr fontId="2"/>
  </si>
  <si>
    <t>(ア)非住宅用途BEIの計算方法</t>
    <rPh sb="3" eb="4">
      <t>ヒ</t>
    </rPh>
    <rPh sb="4" eb="6">
      <t>ジュウタク</t>
    </rPh>
    <rPh sb="6" eb="8">
      <t>ヨウト</t>
    </rPh>
    <rPh sb="12" eb="14">
      <t>ケイサン</t>
    </rPh>
    <rPh sb="14" eb="16">
      <t>ホウホウ</t>
    </rPh>
    <phoneticPr fontId="2"/>
  </si>
  <si>
    <t>(イ) 非住宅用途BEI</t>
    <phoneticPr fontId="2"/>
  </si>
  <si>
    <t>　   履行に充当できる再エネ相当量の太陽光発電定格出力相当</t>
    <phoneticPr fontId="2"/>
  </si>
  <si>
    <t>(ソ)小売電気事業者から供給を受ける電気の再エネ量のうち、</t>
    <rPh sb="18" eb="20">
      <t>デンキ</t>
    </rPh>
    <rPh sb="21" eb="22">
      <t>サイ</t>
    </rPh>
    <rPh sb="24" eb="25">
      <t>リョウ</t>
    </rPh>
    <phoneticPr fontId="2"/>
  </si>
  <si>
    <t>(タ)建築物において使用する環境価値の量のうち、</t>
    <phoneticPr fontId="2"/>
  </si>
  <si>
    <t>　   履行に充当できる再エネ相当量の太陽光発電出力相当</t>
    <rPh sb="4" eb="6">
      <t>リコウ</t>
    </rPh>
    <rPh sb="7" eb="9">
      <t>ジュウトウ</t>
    </rPh>
    <rPh sb="12" eb="13">
      <t>サイ</t>
    </rPh>
    <rPh sb="15" eb="17">
      <t>ソウトウ</t>
    </rPh>
    <rPh sb="17" eb="18">
      <t>リョウ</t>
    </rPh>
    <rPh sb="19" eb="22">
      <t>タイヨウコウ</t>
    </rPh>
    <rPh sb="22" eb="24">
      <t>ハツデン</t>
    </rPh>
    <rPh sb="24" eb="26">
      <t>シュツリョク</t>
    </rPh>
    <rPh sb="26" eb="28">
      <t>ソウトウ</t>
    </rPh>
    <phoneticPr fontId="2"/>
  </si>
  <si>
    <t>継続性要件</t>
    <rPh sb="0" eb="3">
      <t>ケイゾクセイ</t>
    </rPh>
    <rPh sb="3" eb="5">
      <t>ヨウケン</t>
    </rPh>
    <phoneticPr fontId="2"/>
  </si>
  <si>
    <r>
      <t>(イ)外皮平均熱貫流率（U</t>
    </r>
    <r>
      <rPr>
        <vertAlign val="subscript"/>
        <sz val="9"/>
        <rFont val="Yu Gothic"/>
        <family val="3"/>
        <charset val="128"/>
        <scheme val="minor"/>
      </rPr>
      <t>A</t>
    </r>
    <r>
      <rPr>
        <sz val="9"/>
        <rFont val="Yu Gothic"/>
        <family val="3"/>
        <charset val="128"/>
        <scheme val="minor"/>
      </rPr>
      <t>）の計算方法</t>
    </r>
    <rPh sb="3" eb="5">
      <t>ガイヒ</t>
    </rPh>
    <rPh sb="5" eb="7">
      <t>ヘイキン</t>
    </rPh>
    <rPh sb="7" eb="8">
      <t>ネツ</t>
    </rPh>
    <rPh sb="8" eb="10">
      <t>カンリュウ</t>
    </rPh>
    <rPh sb="10" eb="11">
      <t>リツ</t>
    </rPh>
    <rPh sb="16" eb="18">
      <t>ケイサン</t>
    </rPh>
    <rPh sb="18" eb="20">
      <t>ホウホウ</t>
    </rPh>
    <phoneticPr fontId="2"/>
  </si>
  <si>
    <r>
      <t>(ウ)外皮平均熱貫流率（U</t>
    </r>
    <r>
      <rPr>
        <vertAlign val="subscript"/>
        <sz val="9"/>
        <rFont val="Yu Gothic"/>
        <family val="3"/>
        <charset val="128"/>
        <scheme val="minor"/>
      </rPr>
      <t>A</t>
    </r>
    <r>
      <rPr>
        <sz val="9"/>
        <rFont val="Yu Gothic"/>
        <family val="3"/>
        <charset val="128"/>
        <scheme val="minor"/>
      </rPr>
      <t>）</t>
    </r>
    <rPh sb="3" eb="5">
      <t>ガイヒ</t>
    </rPh>
    <rPh sb="5" eb="7">
      <t>ヘイキン</t>
    </rPh>
    <rPh sb="7" eb="8">
      <t>ネツ</t>
    </rPh>
    <rPh sb="8" eb="10">
      <t>カンリュウ</t>
    </rPh>
    <rPh sb="10" eb="11">
      <t>リツ</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</si>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</sst>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8" formatCode="0.0"/>
    <numFmt numFmtId="180" formatCode="#,##0.00_ ;[Red]\-#,##0.00\ "/>
    <numFmt numFmtId="181" formatCode="0.00_ ;[Red]\-0.00\ "/>
    <numFmt numFmtId="182" formatCode="0.00_ "/>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sz val="11"/>
      <name val="Yu Gothic"/>
      <family val="3"/>
      <charset val="128"/>
      <scheme val="minor"/>
    </font>
    <font>
      <sz val="6"/>
      <name val="ＭＳ Ｐゴシック"/>
      <family val="2"/>
      <charset val="128"/>
    </font>
    <font>
      <sz val="7"/>
      <name val="Yu Gothic"/>
      <family val="3"/>
      <charset val="128"/>
      <scheme val="minor"/>
    </font>
    <font>
      <b/>
      <sz val="10"/>
      <name val="Yu Gothic"/>
      <family val="3"/>
      <charset val="128"/>
      <scheme val="minor"/>
    </font>
    <font>
      <sz val="14"/>
      <name val="Yu Gothic"/>
      <family val="3"/>
      <charset val="128"/>
      <scheme val="minor"/>
    </font>
    <font>
      <b/>
      <sz val="8"/>
      <name val="Yu Gothic"/>
      <family val="3"/>
      <charset val="128"/>
      <scheme val="minor"/>
    </font>
    <font>
      <vertAlign val="subscript"/>
      <sz val="9"/>
      <name val="Yu Gothic"/>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style="thin">
        <color auto="1"/>
      </right>
      <top/>
      <bottom style="medium">
        <color auto="1"/>
      </bottom>
      <diagonal/>
    </border>
    <border>
      <left style="hair">
        <color auto="1"/>
      </left>
      <right/>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top style="hair">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diagonalUp="1">
      <left/>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top style="hair">
        <color auto="1"/>
      </top>
      <bottom/>
      <diagonal/>
    </border>
  </borders>
  <cellStyleXfs count="11">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488">
    <xf numFmtId="0" fontId="0" fillId="0" borderId="0" xfId="0"/>
    <xf numFmtId="0" fontId="4" fillId="0" borderId="0" xfId="0" applyFont="1"/>
    <xf numFmtId="0" fontId="4" fillId="0" borderId="5" xfId="0" applyFont="1" applyBorder="1"/>
    <xf numFmtId="0" fontId="4" fillId="0" borderId="7" xfId="0" applyFont="1" applyBorder="1"/>
    <xf numFmtId="0" fontId="4" fillId="0" borderId="14" xfId="0" applyFont="1" applyBorder="1"/>
    <xf numFmtId="0" fontId="4" fillId="0" borderId="12" xfId="0" applyFont="1" applyBorder="1"/>
    <xf numFmtId="0" fontId="4" fillId="0" borderId="3" xfId="0" applyFont="1" applyBorder="1"/>
    <xf numFmtId="0" fontId="4" fillId="0" borderId="0" xfId="0" applyFont="1" applyAlignment="1">
      <alignment vertical="center"/>
    </xf>
    <xf numFmtId="0" fontId="4" fillId="2" borderId="8" xfId="0" applyFont="1" applyFill="1" applyBorder="1" applyAlignment="1" applyProtection="1">
      <alignment horizontal="center" vertical="center"/>
      <protection locked="0"/>
    </xf>
    <xf numFmtId="0" fontId="4" fillId="0" borderId="0" xfId="0" applyFont="1" applyAlignment="1">
      <alignment horizontal="center"/>
    </xf>
    <xf numFmtId="0" fontId="4" fillId="0" borderId="0" xfId="0" applyFont="1" applyAlignment="1" applyProtection="1">
      <alignment vertical="center"/>
      <protection locked="0"/>
    </xf>
    <xf numFmtId="0" fontId="4" fillId="0" borderId="0" xfId="0" applyFont="1" applyProtection="1">
      <protection locked="0"/>
    </xf>
    <xf numFmtId="0" fontId="4" fillId="0" borderId="43" xfId="0" applyFont="1" applyBorder="1"/>
    <xf numFmtId="0" fontId="8" fillId="0" borderId="0" xfId="0" applyFont="1"/>
    <xf numFmtId="0" fontId="4" fillId="0" borderId="0" xfId="0" applyFont="1" applyAlignment="1">
      <alignment horizontal="left" vertical="top"/>
    </xf>
    <xf numFmtId="0" fontId="11" fillId="0" borderId="0" xfId="0" applyFont="1"/>
    <xf numFmtId="0" fontId="4" fillId="0" borderId="0" xfId="0" applyFont="1" applyAlignment="1">
      <alignment horizontal="center" vertical="center"/>
    </xf>
    <xf numFmtId="0" fontId="4" fillId="2" borderId="8"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0" borderId="4" xfId="0" applyFont="1" applyBorder="1"/>
    <xf numFmtId="0" fontId="4" fillId="0" borderId="0" xfId="0" applyFont="1" applyAlignment="1" applyProtection="1">
      <alignment horizontal="center" vertical="center"/>
      <protection locked="0"/>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4" fillId="0" borderId="64" xfId="0" applyFont="1" applyBorder="1"/>
    <xf numFmtId="0" fontId="4" fillId="4" borderId="0" xfId="0" applyFont="1" applyFill="1"/>
    <xf numFmtId="0" fontId="4" fillId="0" borderId="65" xfId="0" applyFont="1" applyBorder="1"/>
    <xf numFmtId="0" fontId="4" fillId="0" borderId="66" xfId="0" applyFont="1" applyBorder="1" applyAlignment="1">
      <alignment horizontal="right"/>
    </xf>
    <xf numFmtId="0" fontId="4" fillId="0" borderId="9" xfId="0" applyFont="1" applyBorder="1"/>
    <xf numFmtId="0" fontId="4" fillId="0" borderId="1" xfId="0" applyFont="1" applyBorder="1" applyAlignment="1">
      <alignment horizontal="right"/>
    </xf>
    <xf numFmtId="0" fontId="4" fillId="0" borderId="0" xfId="0" applyFont="1" applyAlignment="1">
      <alignment horizontal="left"/>
    </xf>
    <xf numFmtId="0" fontId="4" fillId="0" borderId="13" xfId="0" applyFont="1" applyBorder="1"/>
    <xf numFmtId="0" fontId="4" fillId="0" borderId="42" xfId="0" applyFont="1" applyBorder="1"/>
    <xf numFmtId="0" fontId="4" fillId="0" borderId="18" xfId="0" applyFont="1" applyBorder="1"/>
    <xf numFmtId="0" fontId="4" fillId="0" borderId="53" xfId="0" applyFont="1" applyBorder="1"/>
    <xf numFmtId="0" fontId="4" fillId="0" borderId="1" xfId="0" applyFont="1" applyBorder="1" applyAlignment="1">
      <alignment horizontal="center"/>
    </xf>
    <xf numFmtId="0" fontId="15" fillId="0" borderId="0" xfId="0" applyFont="1" applyAlignment="1">
      <alignment horizontal="center"/>
    </xf>
    <xf numFmtId="0" fontId="4" fillId="0" borderId="1" xfId="0" applyFont="1" applyBorder="1"/>
    <xf numFmtId="0" fontId="4" fillId="0" borderId="2" xfId="0" applyFont="1" applyBorder="1"/>
    <xf numFmtId="0" fontId="4" fillId="0" borderId="29" xfId="0" applyFont="1" applyBorder="1"/>
    <xf numFmtId="0" fontId="4" fillId="0" borderId="6" xfId="0" applyFont="1" applyBorder="1"/>
    <xf numFmtId="20" fontId="4" fillId="0" borderId="0" xfId="0" applyNumberFormat="1" applyFont="1"/>
    <xf numFmtId="0" fontId="4" fillId="0" borderId="0" xfId="0" applyFont="1" applyAlignment="1">
      <alignment horizontal="right"/>
    </xf>
    <xf numFmtId="0" fontId="4" fillId="0" borderId="0" xfId="0" quotePrefix="1" applyFont="1" applyAlignment="1">
      <alignment horizontal="left" vertical="center"/>
    </xf>
    <xf numFmtId="0" fontId="11" fillId="0" borderId="0" xfId="0" applyFont="1" applyAlignment="1">
      <alignment vertical="center"/>
    </xf>
    <xf numFmtId="0" fontId="4" fillId="0" borderId="5" xfId="0" applyFont="1" applyBorder="1" applyAlignment="1">
      <alignment vertical="center"/>
    </xf>
    <xf numFmtId="0" fontId="4" fillId="0" borderId="62" xfId="0" applyFont="1" applyBorder="1"/>
    <xf numFmtId="0" fontId="8" fillId="4" borderId="0" xfId="0" applyFont="1" applyFill="1"/>
    <xf numFmtId="0" fontId="4" fillId="4" borderId="0" xfId="0" applyFont="1" applyFill="1" applyAlignment="1">
      <alignment horizontal="left" vertical="center"/>
    </xf>
    <xf numFmtId="0" fontId="4" fillId="0" borderId="64" xfId="0" applyFont="1" applyBorder="1" applyAlignment="1">
      <alignment horizontal="right"/>
    </xf>
    <xf numFmtId="0" fontId="4" fillId="0" borderId="63" xfId="0" applyFont="1" applyBorder="1"/>
    <xf numFmtId="0" fontId="8" fillId="0" borderId="63" xfId="0" applyFont="1" applyBorder="1"/>
    <xf numFmtId="0" fontId="4" fillId="5" borderId="0" xfId="0" applyFont="1" applyFill="1" applyAlignment="1">
      <alignment horizontal="left" vertical="center"/>
    </xf>
    <xf numFmtId="2" fontId="8" fillId="5" borderId="0" xfId="0" applyNumberFormat="1" applyFont="1" applyFill="1"/>
    <xf numFmtId="0" fontId="4" fillId="5" borderId="0" xfId="0" applyFont="1" applyFill="1" applyAlignment="1">
      <alignment horizontal="left"/>
    </xf>
    <xf numFmtId="0" fontId="4" fillId="0" borderId="52" xfId="0" applyFont="1" applyBorder="1"/>
    <xf numFmtId="0" fontId="8" fillId="0" borderId="51" xfId="0" applyFont="1" applyBorder="1" applyAlignment="1">
      <alignment horizontal="left" vertical="center"/>
    </xf>
    <xf numFmtId="2" fontId="4" fillId="0" borderId="0" xfId="0" applyNumberFormat="1" applyFont="1"/>
    <xf numFmtId="0" fontId="4" fillId="0" borderId="48" xfId="0" applyFont="1" applyBorder="1" applyAlignment="1">
      <alignment horizontal="center"/>
    </xf>
    <xf numFmtId="0" fontId="4" fillId="0" borderId="34" xfId="0" applyFont="1" applyBorder="1" applyAlignment="1">
      <alignment horizontal="left" vertical="center"/>
    </xf>
    <xf numFmtId="0" fontId="4" fillId="0" borderId="47" xfId="0" applyFont="1" applyBorder="1" applyAlignment="1">
      <alignment horizontal="center"/>
    </xf>
    <xf numFmtId="0" fontId="4" fillId="0" borderId="46" xfId="0" applyFont="1" applyBorder="1" applyAlignment="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vertical="center"/>
    </xf>
    <xf numFmtId="0" fontId="4" fillId="0" borderId="10" xfId="0" applyFont="1" applyBorder="1" applyAlignment="1" applyProtection="1">
      <alignment horizontal="right" vertical="center"/>
    </xf>
    <xf numFmtId="0" fontId="4" fillId="0" borderId="0" xfId="0" applyFont="1" applyProtection="1"/>
    <xf numFmtId="0" fontId="14" fillId="0" borderId="0" xfId="0" applyFont="1" applyAlignment="1" applyProtection="1">
      <alignment vertical="center"/>
    </xf>
    <xf numFmtId="0" fontId="4" fillId="0" borderId="14" xfId="0" applyFont="1" applyBorder="1" applyAlignment="1" applyProtection="1">
      <alignment vertical="center"/>
    </xf>
    <xf numFmtId="0" fontId="4" fillId="0" borderId="46" xfId="0" applyFont="1" applyBorder="1" applyAlignment="1" applyProtection="1">
      <alignment vertical="center"/>
    </xf>
    <xf numFmtId="0" fontId="4" fillId="0" borderId="0" xfId="0" applyFont="1" applyAlignment="1" applyProtection="1">
      <alignment vertical="center"/>
    </xf>
    <xf numFmtId="0" fontId="4" fillId="0" borderId="34" xfId="0" applyFont="1" applyBorder="1" applyProtection="1"/>
    <xf numFmtId="0" fontId="11" fillId="0" borderId="0" xfId="0" applyFont="1" applyAlignment="1" applyProtection="1">
      <alignment vertical="center"/>
    </xf>
    <xf numFmtId="0" fontId="4" fillId="0" borderId="46" xfId="0" applyFont="1" applyBorder="1" applyProtection="1"/>
    <xf numFmtId="0" fontId="4" fillId="0" borderId="47" xfId="0" applyFont="1" applyBorder="1" applyAlignment="1" applyProtection="1">
      <alignment vertical="center"/>
    </xf>
    <xf numFmtId="0" fontId="8" fillId="7" borderId="9" xfId="0" applyFont="1" applyFill="1" applyBorder="1" applyAlignment="1" applyProtection="1">
      <alignment vertical="center"/>
    </xf>
    <xf numFmtId="0" fontId="7" fillId="7" borderId="10" xfId="0" applyFont="1" applyFill="1" applyBorder="1" applyAlignment="1" applyProtection="1">
      <alignment vertical="center"/>
    </xf>
    <xf numFmtId="0" fontId="4" fillId="7" borderId="10" xfId="0" applyFont="1" applyFill="1" applyBorder="1" applyProtection="1"/>
    <xf numFmtId="0" fontId="4" fillId="7" borderId="12" xfId="0" applyFont="1" applyFill="1" applyBorder="1" applyProtection="1"/>
    <xf numFmtId="0" fontId="7" fillId="7" borderId="10" xfId="0" applyFont="1" applyFill="1" applyBorder="1" applyProtection="1"/>
    <xf numFmtId="0" fontId="7" fillId="7" borderId="21" xfId="0" applyFont="1" applyFill="1" applyBorder="1" applyProtection="1"/>
    <xf numFmtId="0" fontId="4" fillId="0" borderId="4" xfId="0" applyFont="1" applyBorder="1" applyProtection="1"/>
    <xf numFmtId="0" fontId="4" fillId="0" borderId="23" xfId="0" applyFont="1" applyBorder="1" applyProtection="1"/>
    <xf numFmtId="0" fontId="4" fillId="0" borderId="14" xfId="0" applyFont="1" applyBorder="1" applyProtection="1"/>
    <xf numFmtId="0" fontId="4" fillId="0" borderId="12" xfId="0" applyFont="1" applyBorder="1" applyProtection="1"/>
    <xf numFmtId="0" fontId="4" fillId="0" borderId="5" xfId="0" applyFont="1" applyBorder="1" applyProtection="1"/>
    <xf numFmtId="0" fontId="11" fillId="0" borderId="0" xfId="0" applyFont="1" applyProtection="1"/>
    <xf numFmtId="0" fontId="11" fillId="0" borderId="5" xfId="0" applyFont="1" applyBorder="1" applyProtection="1"/>
    <xf numFmtId="0" fontId="4" fillId="0" borderId="6" xfId="0" applyFont="1" applyBorder="1" applyProtection="1"/>
    <xf numFmtId="0" fontId="10" fillId="0" borderId="0" xfId="0" applyFont="1" applyAlignment="1" applyProtection="1">
      <alignment horizontal="left"/>
    </xf>
    <xf numFmtId="0" fontId="4" fillId="0" borderId="0" xfId="0" applyFont="1" applyAlignment="1" applyProtection="1">
      <alignment horizontal="center"/>
    </xf>
    <xf numFmtId="0" fontId="4" fillId="0" borderId="5" xfId="0" applyFont="1" applyBorder="1" applyAlignment="1" applyProtection="1">
      <alignment horizontal="center"/>
    </xf>
    <xf numFmtId="0" fontId="4" fillId="0" borderId="14" xfId="0" applyFont="1" applyBorder="1" applyAlignment="1" applyProtection="1">
      <alignment horizontal="center"/>
    </xf>
    <xf numFmtId="0" fontId="4" fillId="0" borderId="7" xfId="0" applyFont="1" applyBorder="1" applyAlignment="1" applyProtection="1">
      <alignment horizontal="center"/>
    </xf>
    <xf numFmtId="0" fontId="4" fillId="0" borderId="10" xfId="0" applyFont="1" applyBorder="1" applyProtection="1"/>
    <xf numFmtId="0" fontId="4" fillId="0" borderId="14" xfId="0" applyFont="1" applyBorder="1" applyAlignment="1" applyProtection="1">
      <alignment horizontal="center" vertical="top"/>
    </xf>
    <xf numFmtId="0" fontId="4" fillId="0" borderId="6" xfId="0" applyFont="1" applyBorder="1" applyAlignment="1" applyProtection="1">
      <alignment vertical="center"/>
    </xf>
    <xf numFmtId="0" fontId="4" fillId="0" borderId="12" xfId="0" applyFont="1" applyBorder="1" applyAlignment="1" applyProtection="1">
      <alignment horizontal="left" vertical="center"/>
    </xf>
    <xf numFmtId="0" fontId="4" fillId="0" borderId="7" xfId="0" applyFont="1" applyBorder="1" applyProtection="1"/>
    <xf numFmtId="0" fontId="11" fillId="0" borderId="17" xfId="0" applyFont="1" applyBorder="1" applyProtection="1"/>
    <xf numFmtId="0" fontId="4" fillId="0" borderId="4" xfId="0" applyFont="1" applyBorder="1" applyAlignment="1" applyProtection="1">
      <alignment vertical="center"/>
    </xf>
    <xf numFmtId="0" fontId="4" fillId="0" borderId="34" xfId="0" applyFont="1" applyBorder="1" applyAlignment="1" applyProtection="1">
      <alignment vertical="center"/>
    </xf>
    <xf numFmtId="0" fontId="7" fillId="7" borderId="11" xfId="0" applyFont="1" applyFill="1" applyBorder="1" applyAlignment="1" applyProtection="1">
      <alignment vertical="center"/>
    </xf>
    <xf numFmtId="0" fontId="4" fillId="0" borderId="58" xfId="0" applyFont="1" applyBorder="1" applyProtection="1"/>
    <xf numFmtId="0" fontId="4" fillId="0" borderId="3" xfId="0" applyFont="1" applyBorder="1" applyProtection="1"/>
    <xf numFmtId="0" fontId="11" fillId="0" borderId="34" xfId="0" applyFont="1" applyBorder="1" applyAlignment="1" applyProtection="1">
      <alignment vertical="center"/>
    </xf>
    <xf numFmtId="0" fontId="11" fillId="0" borderId="5" xfId="0" applyFont="1" applyBorder="1" applyAlignment="1" applyProtection="1">
      <alignment vertical="center"/>
    </xf>
    <xf numFmtId="0" fontId="4" fillId="0" borderId="25" xfId="0" applyFont="1" applyBorder="1" applyAlignment="1" applyProtection="1">
      <alignment horizontal="center"/>
    </xf>
    <xf numFmtId="0" fontId="4" fillId="0" borderId="10" xfId="0" applyFont="1" applyBorder="1" applyAlignment="1" applyProtection="1">
      <alignment horizontal="center"/>
    </xf>
    <xf numFmtId="0" fontId="4" fillId="0" borderId="12" xfId="0" applyFont="1" applyBorder="1" applyAlignment="1" applyProtection="1">
      <alignment horizontal="center"/>
    </xf>
    <xf numFmtId="0" fontId="4" fillId="0" borderId="11" xfId="0" applyFont="1" applyBorder="1" applyAlignment="1" applyProtection="1">
      <alignment horizontal="center"/>
    </xf>
    <xf numFmtId="0" fontId="4" fillId="0" borderId="32" xfId="0" applyFont="1" applyBorder="1" applyProtection="1"/>
    <xf numFmtId="0" fontId="4" fillId="0" borderId="33" xfId="0" applyFont="1" applyBorder="1" applyProtection="1"/>
    <xf numFmtId="0" fontId="4" fillId="0" borderId="55" xfId="0" applyFont="1" applyBorder="1" applyProtection="1"/>
    <xf numFmtId="0" fontId="4" fillId="0" borderId="4"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7" borderId="10" xfId="0" applyFont="1" applyFill="1" applyBorder="1" applyAlignment="1" applyProtection="1">
      <alignment vertical="center"/>
    </xf>
    <xf numFmtId="0" fontId="4" fillId="7" borderId="11" xfId="0" applyFont="1" applyFill="1" applyBorder="1" applyProtection="1"/>
    <xf numFmtId="0" fontId="4" fillId="0" borderId="72" xfId="0" applyFont="1" applyBorder="1" applyAlignment="1" applyProtection="1">
      <alignment vertical="center"/>
    </xf>
    <xf numFmtId="0" fontId="4" fillId="0" borderId="69" xfId="0" applyFont="1" applyBorder="1" applyAlignment="1" applyProtection="1">
      <alignment vertical="center"/>
    </xf>
    <xf numFmtId="0" fontId="11" fillId="0" borderId="75" xfId="0" applyFont="1" applyBorder="1" applyProtection="1"/>
    <xf numFmtId="0" fontId="10" fillId="0" borderId="35" xfId="0" applyFont="1" applyBorder="1" applyAlignment="1" applyProtection="1">
      <alignment vertical="center"/>
    </xf>
    <xf numFmtId="0" fontId="11" fillId="0" borderId="12" xfId="0" applyFont="1" applyBorder="1" applyProtection="1"/>
    <xf numFmtId="0" fontId="11" fillId="0" borderId="3" xfId="0" applyFont="1" applyBorder="1" applyProtection="1"/>
    <xf numFmtId="0" fontId="4" fillId="0" borderId="41" xfId="0" applyFont="1" applyBorder="1" applyAlignment="1" applyProtection="1">
      <alignment vertical="center"/>
    </xf>
    <xf numFmtId="0" fontId="4" fillId="0" borderId="16" xfId="0" applyFont="1" applyBorder="1" applyAlignment="1" applyProtection="1">
      <alignment vertical="center"/>
    </xf>
    <xf numFmtId="0" fontId="4" fillId="0" borderId="16" xfId="0" applyFont="1" applyBorder="1" applyProtection="1"/>
    <xf numFmtId="0" fontId="10" fillId="0" borderId="0" xfId="0" applyFont="1" applyAlignment="1" applyProtection="1">
      <alignment vertical="center"/>
    </xf>
    <xf numFmtId="0" fontId="10" fillId="0" borderId="48" xfId="0" applyFont="1" applyBorder="1" applyAlignment="1" applyProtection="1">
      <alignment vertical="center"/>
    </xf>
    <xf numFmtId="178" fontId="10" fillId="0" borderId="0" xfId="0" applyNumberFormat="1" applyFont="1" applyAlignment="1" applyProtection="1">
      <alignment horizontal="left" vertical="center"/>
    </xf>
    <xf numFmtId="178" fontId="4" fillId="0" borderId="0" xfId="0" applyNumberFormat="1" applyFont="1" applyAlignment="1" applyProtection="1">
      <alignment horizontal="center" vertical="center"/>
    </xf>
    <xf numFmtId="178" fontId="10" fillId="0" borderId="4" xfId="0" applyNumberFormat="1" applyFont="1" applyBorder="1" applyAlignment="1" applyProtection="1">
      <alignment horizontal="left" vertical="center"/>
    </xf>
    <xf numFmtId="0" fontId="10" fillId="0" borderId="4" xfId="0" applyFont="1" applyBorder="1" applyAlignment="1" applyProtection="1">
      <alignment vertical="center"/>
    </xf>
    <xf numFmtId="0" fontId="4" fillId="0" borderId="84" xfId="0" applyFont="1" applyBorder="1" applyAlignment="1" applyProtection="1">
      <alignment vertical="center"/>
    </xf>
    <xf numFmtId="0" fontId="4" fillId="0" borderId="39" xfId="0" applyFont="1" applyBorder="1" applyAlignment="1" applyProtection="1">
      <alignment vertical="center"/>
    </xf>
    <xf numFmtId="0" fontId="4" fillId="0" borderId="39" xfId="0" applyFont="1" applyBorder="1" applyProtection="1"/>
    <xf numFmtId="0" fontId="10" fillId="0" borderId="14" xfId="0" applyFont="1" applyBorder="1" applyAlignment="1" applyProtection="1">
      <alignment vertical="center"/>
    </xf>
    <xf numFmtId="178" fontId="4" fillId="0" borderId="14"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8" fillId="7" borderId="2" xfId="0" applyFont="1" applyFill="1" applyBorder="1" applyAlignment="1" applyProtection="1">
      <alignment vertical="center"/>
    </xf>
    <xf numFmtId="0" fontId="8" fillId="7" borderId="12" xfId="0" applyFont="1" applyFill="1" applyBorder="1" applyAlignment="1" applyProtection="1">
      <alignment vertical="center"/>
    </xf>
    <xf numFmtId="0" fontId="8" fillId="7" borderId="3" xfId="0" applyFont="1" applyFill="1" applyBorder="1" applyAlignment="1" applyProtection="1">
      <alignment vertical="center"/>
    </xf>
    <xf numFmtId="0" fontId="8" fillId="0" borderId="4" xfId="0" applyFont="1" applyBorder="1" applyAlignment="1" applyProtection="1">
      <alignment vertical="center"/>
    </xf>
    <xf numFmtId="0" fontId="8" fillId="0" borderId="12" xfId="0" applyFont="1" applyBorder="1" applyAlignment="1" applyProtection="1">
      <alignment vertical="center"/>
    </xf>
    <xf numFmtId="0" fontId="8" fillId="0" borderId="3" xfId="0" applyFont="1" applyBorder="1" applyAlignment="1" applyProtection="1">
      <alignment vertical="center"/>
    </xf>
    <xf numFmtId="38" fontId="4" fillId="0" borderId="10" xfId="1" applyFont="1" applyFill="1" applyBorder="1" applyAlignment="1" applyProtection="1">
      <alignment vertical="top" wrapText="1"/>
    </xf>
    <xf numFmtId="38" fontId="4" fillId="0" borderId="10" xfId="1" applyFont="1" applyFill="1" applyBorder="1" applyAlignment="1" applyProtection="1">
      <alignment horizontal="right" vertical="top" wrapText="1"/>
    </xf>
    <xf numFmtId="0" fontId="10" fillId="0" borderId="12" xfId="0" applyFont="1" applyBorder="1" applyAlignment="1" applyProtection="1">
      <alignment vertical="center"/>
    </xf>
    <xf numFmtId="38" fontId="4" fillId="0" borderId="10" xfId="1" applyFont="1" applyFill="1" applyBorder="1" applyAlignment="1" applyProtection="1">
      <alignment horizontal="right" vertical="center" wrapText="1"/>
    </xf>
    <xf numFmtId="0" fontId="13" fillId="0" borderId="0" xfId="0" applyFont="1" applyAlignment="1" applyProtection="1">
      <alignment vertical="center"/>
    </xf>
    <xf numFmtId="0" fontId="13" fillId="0" borderId="5" xfId="0" applyFont="1" applyBorder="1" applyAlignment="1" applyProtection="1">
      <alignment vertical="center"/>
    </xf>
    <xf numFmtId="0" fontId="4" fillId="0" borderId="9" xfId="0" applyFont="1" applyBorder="1" applyAlignment="1" applyProtection="1">
      <alignment horizontal="left" vertical="top"/>
    </xf>
    <xf numFmtId="0" fontId="4" fillId="0" borderId="10" xfId="0" applyFont="1" applyBorder="1" applyAlignment="1" applyProtection="1">
      <alignment horizontal="left" vertical="top"/>
    </xf>
    <xf numFmtId="0" fontId="4" fillId="0" borderId="10" xfId="0" applyFont="1" applyBorder="1" applyAlignment="1" applyProtection="1">
      <alignment horizontal="left" vertical="center"/>
    </xf>
    <xf numFmtId="38" fontId="4" fillId="0" borderId="10" xfId="1" applyFont="1" applyFill="1" applyBorder="1" applyAlignment="1" applyProtection="1">
      <alignment horizontal="left" vertical="top" wrapText="1"/>
    </xf>
    <xf numFmtId="0" fontId="10" fillId="0" borderId="0" xfId="0" applyFont="1" applyProtection="1"/>
    <xf numFmtId="0" fontId="4" fillId="0" borderId="9" xfId="0" applyFont="1" applyBorder="1" applyAlignment="1" applyProtection="1">
      <alignment horizontal="left"/>
    </xf>
    <xf numFmtId="0" fontId="4" fillId="0" borderId="10" xfId="0" applyFont="1" applyBorder="1" applyAlignment="1" applyProtection="1">
      <alignment horizontal="left"/>
    </xf>
    <xf numFmtId="0" fontId="10" fillId="0" borderId="14" xfId="0" applyFont="1" applyBorder="1" applyProtection="1"/>
    <xf numFmtId="0" fontId="11" fillId="0" borderId="11" xfId="0" applyFont="1" applyBorder="1" applyProtection="1"/>
    <xf numFmtId="0" fontId="4" fillId="0" borderId="2" xfId="0" applyFont="1" applyBorder="1" applyAlignment="1" applyProtection="1">
      <alignment vertical="center"/>
    </xf>
    <xf numFmtId="0" fontId="4" fillId="0" borderId="12" xfId="0" applyFont="1" applyBorder="1" applyAlignment="1" applyProtection="1">
      <alignment vertical="center"/>
    </xf>
    <xf numFmtId="0" fontId="4" fillId="0" borderId="19" xfId="0" applyFont="1" applyBorder="1" applyAlignment="1" applyProtection="1">
      <alignment vertical="center"/>
    </xf>
    <xf numFmtId="0" fontId="4" fillId="0" borderId="57" xfId="0" applyFont="1" applyBorder="1" applyAlignment="1" applyProtection="1">
      <alignment vertical="center" shrinkToFit="1"/>
    </xf>
    <xf numFmtId="0" fontId="4" fillId="0" borderId="58" xfId="0" applyFont="1" applyBorder="1" applyAlignment="1" applyProtection="1">
      <alignment vertical="center" shrinkToFit="1"/>
    </xf>
    <xf numFmtId="0" fontId="4" fillId="0" borderId="0" xfId="0" applyFont="1" applyAlignment="1" applyProtection="1">
      <alignment vertical="center" shrinkToFit="1"/>
    </xf>
    <xf numFmtId="0" fontId="4" fillId="0" borderId="50" xfId="0" applyFont="1" applyBorder="1" applyAlignment="1" applyProtection="1">
      <alignment vertical="center" shrinkToFit="1"/>
    </xf>
    <xf numFmtId="0" fontId="4" fillId="0" borderId="44" xfId="0" applyFont="1" applyBorder="1" applyAlignment="1" applyProtection="1">
      <alignment vertical="center" shrinkToFit="1"/>
    </xf>
    <xf numFmtId="0" fontId="4" fillId="0" borderId="2"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48" xfId="0" applyFont="1" applyBorder="1" applyProtection="1"/>
    <xf numFmtId="0" fontId="4" fillId="0" borderId="9" xfId="0" applyFont="1" applyBorder="1" applyAlignment="1" applyProtection="1">
      <alignment vertical="center"/>
    </xf>
    <xf numFmtId="0" fontId="4" fillId="0" borderId="10" xfId="0" applyFont="1" applyBorder="1" applyAlignment="1" applyProtection="1">
      <alignment vertical="center" wrapText="1"/>
    </xf>
    <xf numFmtId="0" fontId="4" fillId="0" borderId="24" xfId="0" applyFont="1" applyBorder="1" applyAlignment="1" applyProtection="1">
      <alignment vertical="center" wrapText="1"/>
    </xf>
    <xf numFmtId="0" fontId="7" fillId="7" borderId="12" xfId="0" applyFont="1" applyFill="1" applyBorder="1" applyAlignment="1" applyProtection="1">
      <alignment vertical="center"/>
    </xf>
    <xf numFmtId="0" fontId="8" fillId="0" borderId="9" xfId="0" applyFont="1" applyBorder="1" applyAlignment="1" applyProtection="1">
      <alignment vertical="center"/>
    </xf>
    <xf numFmtId="0" fontId="4" fillId="0" borderId="11" xfId="0" applyFont="1" applyBorder="1" applyProtection="1"/>
    <xf numFmtId="0" fontId="4" fillId="0" borderId="4" xfId="0" applyFont="1" applyBorder="1" applyAlignment="1" applyProtection="1">
      <alignment horizontal="center" vertical="center"/>
    </xf>
    <xf numFmtId="0" fontId="4" fillId="0" borderId="0" xfId="0" applyFont="1" applyAlignment="1" applyProtection="1">
      <alignment horizontal="right" vertical="center"/>
    </xf>
    <xf numFmtId="0" fontId="4" fillId="0" borderId="10" xfId="0" applyFont="1" applyBorder="1" applyAlignment="1" applyProtection="1">
      <alignment horizontal="left" vertical="center" wrapText="1"/>
    </xf>
    <xf numFmtId="0" fontId="4" fillId="0" borderId="3" xfId="0" applyFont="1" applyBorder="1" applyAlignment="1" applyProtection="1">
      <alignment horizontal="center"/>
    </xf>
    <xf numFmtId="0" fontId="4" fillId="0" borderId="7" xfId="0" applyFont="1" applyBorder="1" applyAlignment="1" applyProtection="1">
      <alignment vertical="center"/>
    </xf>
    <xf numFmtId="0" fontId="8"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12" xfId="0" applyFont="1" applyFill="1" applyBorder="1" applyAlignment="1" applyProtection="1">
      <alignment vertical="center"/>
    </xf>
    <xf numFmtId="0" fontId="4" fillId="3" borderId="14" xfId="0" applyFont="1" applyFill="1" applyBorder="1" applyProtection="1"/>
    <xf numFmtId="0" fontId="7" fillId="3" borderId="21" xfId="0" applyFont="1" applyFill="1" applyBorder="1" applyAlignment="1" applyProtection="1">
      <alignment vertical="center"/>
    </xf>
    <xf numFmtId="0" fontId="7" fillId="3" borderId="54" xfId="0" applyFont="1" applyFill="1" applyBorder="1" applyAlignment="1" applyProtection="1">
      <alignment vertical="center"/>
    </xf>
    <xf numFmtId="0" fontId="4" fillId="0" borderId="0" xfId="0" applyFont="1" applyAlignment="1" applyProtection="1">
      <alignment horizontal="left" shrinkToFit="1"/>
    </xf>
    <xf numFmtId="0" fontId="4" fillId="0" borderId="0" xfId="0" applyFont="1" applyAlignment="1" applyProtection="1">
      <alignment shrinkToFit="1"/>
    </xf>
    <xf numFmtId="0" fontId="4" fillId="0" borderId="24" xfId="0" applyFont="1" applyBorder="1" applyAlignment="1" applyProtection="1">
      <alignment vertical="center"/>
    </xf>
    <xf numFmtId="0" fontId="4" fillId="0" borderId="60" xfId="0" applyFont="1" applyBorder="1" applyAlignment="1" applyProtection="1">
      <alignment vertical="center"/>
    </xf>
    <xf numFmtId="0" fontId="4" fillId="3" borderId="10" xfId="0" applyFont="1" applyFill="1" applyBorder="1" applyProtection="1"/>
    <xf numFmtId="0" fontId="7" fillId="3" borderId="11" xfId="0" applyFont="1" applyFill="1" applyBorder="1" applyAlignment="1" applyProtection="1">
      <alignment vertical="center"/>
    </xf>
    <xf numFmtId="0" fontId="4" fillId="0" borderId="5" xfId="0" applyFont="1" applyBorder="1" applyAlignment="1" applyProtection="1">
      <alignment shrinkToFit="1"/>
    </xf>
    <xf numFmtId="0" fontId="4" fillId="0" borderId="0" xfId="0" applyFont="1" applyAlignment="1" applyProtection="1">
      <alignment horizontal="center" shrinkToFit="1"/>
    </xf>
    <xf numFmtId="0" fontId="4" fillId="0" borderId="14" xfId="0" applyFont="1" applyBorder="1" applyAlignment="1" applyProtection="1">
      <alignment horizontal="center" shrinkToFit="1"/>
    </xf>
    <xf numFmtId="0" fontId="4" fillId="3" borderId="10" xfId="0" applyFont="1" applyFill="1" applyBorder="1" applyAlignment="1" applyProtection="1">
      <alignment vertical="center"/>
    </xf>
    <xf numFmtId="0" fontId="4" fillId="3" borderId="12" xfId="0" applyFont="1" applyFill="1" applyBorder="1" applyProtection="1"/>
    <xf numFmtId="0" fontId="4" fillId="3" borderId="11" xfId="0" applyFont="1" applyFill="1" applyBorder="1" applyProtection="1"/>
    <xf numFmtId="0" fontId="8" fillId="3" borderId="2" xfId="0" applyFont="1" applyFill="1" applyBorder="1" applyAlignment="1" applyProtection="1">
      <alignment vertical="center"/>
    </xf>
    <xf numFmtId="0" fontId="8" fillId="3" borderId="12" xfId="0" applyFont="1" applyFill="1" applyBorder="1" applyAlignment="1" applyProtection="1">
      <alignment vertical="center"/>
    </xf>
    <xf numFmtId="0" fontId="8" fillId="0" borderId="0" xfId="0" applyFont="1" applyAlignment="1" applyProtection="1">
      <alignment vertical="center"/>
    </xf>
    <xf numFmtId="0" fontId="4" fillId="0" borderId="18" xfId="0" applyFont="1" applyBorder="1" applyAlignment="1" applyProtection="1">
      <alignment horizontal="left" vertical="center" wrapText="1"/>
    </xf>
    <xf numFmtId="0" fontId="4" fillId="0" borderId="18" xfId="0" applyFont="1" applyBorder="1" applyAlignment="1" applyProtection="1">
      <alignment horizontal="center" vertical="center" wrapText="1"/>
    </xf>
    <xf numFmtId="0" fontId="4" fillId="0" borderId="18" xfId="0" applyFont="1" applyBorder="1" applyAlignment="1" applyProtection="1">
      <alignment vertical="center"/>
    </xf>
    <xf numFmtId="0" fontId="4" fillId="0" borderId="29" xfId="0" applyFont="1" applyBorder="1" applyAlignment="1" applyProtection="1">
      <alignment vertical="center"/>
    </xf>
    <xf numFmtId="0" fontId="8"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0" fillId="0" borderId="50" xfId="0" applyFont="1" applyBorder="1" applyProtection="1"/>
    <xf numFmtId="49" fontId="10" fillId="0" borderId="50" xfId="0" applyNumberFormat="1" applyFont="1" applyBorder="1" applyProtection="1"/>
    <xf numFmtId="0" fontId="10" fillId="8" borderId="50" xfId="0" applyFont="1" applyFill="1" applyBorder="1" applyAlignment="1" applyProtection="1">
      <alignment horizontal="center" vertical="center"/>
    </xf>
    <xf numFmtId="0" fontId="10" fillId="0" borderId="50" xfId="0" applyFont="1" applyBorder="1" applyAlignment="1" applyProtection="1">
      <alignment vertical="center"/>
    </xf>
    <xf numFmtId="0" fontId="10" fillId="0" borderId="50" xfId="0" applyFont="1" applyBorder="1" applyAlignment="1" applyProtection="1">
      <alignment shrinkToFit="1"/>
    </xf>
    <xf numFmtId="0" fontId="16" fillId="0" borderId="50" xfId="0" applyFont="1" applyBorder="1" applyAlignment="1" applyProtection="1">
      <alignment horizontal="right"/>
    </xf>
    <xf numFmtId="0" fontId="16" fillId="0" borderId="50" xfId="0" applyFont="1" applyBorder="1" applyProtection="1"/>
    <xf numFmtId="0" fontId="10" fillId="0" borderId="58" xfId="0" applyFont="1" applyBorder="1" applyProtection="1"/>
    <xf numFmtId="0" fontId="16" fillId="6" borderId="58" xfId="0" applyFont="1" applyFill="1" applyBorder="1" applyAlignment="1" applyProtection="1">
      <alignment horizontal="center" vertical="center"/>
    </xf>
    <xf numFmtId="0" fontId="10" fillId="0" borderId="58" xfId="0" applyFont="1" applyBorder="1" applyAlignment="1" applyProtection="1">
      <alignment horizontal="right" vertical="center"/>
    </xf>
    <xf numFmtId="0" fontId="10" fillId="0" borderId="58" xfId="0" applyFont="1" applyBorder="1" applyAlignment="1" applyProtection="1">
      <alignment shrinkToFit="1"/>
    </xf>
    <xf numFmtId="0" fontId="16" fillId="0" borderId="58" xfId="0" applyFont="1" applyBorder="1" applyProtection="1"/>
    <xf numFmtId="49" fontId="4" fillId="0" borderId="0" xfId="0" applyNumberFormat="1" applyFont="1" applyProtection="1"/>
    <xf numFmtId="0" fontId="4" fillId="8" borderId="0" xfId="0" applyFont="1" applyFill="1" applyAlignment="1" applyProtection="1">
      <alignment horizontal="center" vertical="center"/>
    </xf>
    <xf numFmtId="0" fontId="10" fillId="0" borderId="50" xfId="0" applyFont="1" applyBorder="1" applyAlignment="1" applyProtection="1">
      <alignment horizontal="right"/>
    </xf>
    <xf numFmtId="0" fontId="10" fillId="8" borderId="0" xfId="0" applyFont="1" applyFill="1" applyAlignment="1" applyProtection="1">
      <alignment horizontal="right"/>
    </xf>
    <xf numFmtId="0" fontId="16" fillId="6" borderId="0" xfId="0" applyFont="1" applyFill="1" applyAlignment="1" applyProtection="1">
      <alignment horizontal="center"/>
    </xf>
    <xf numFmtId="0" fontId="16" fillId="0" borderId="0" xfId="0" applyFont="1" applyProtection="1"/>
    <xf numFmtId="0" fontId="16" fillId="6" borderId="0" xfId="0" applyFont="1" applyFill="1" applyAlignment="1" applyProtection="1">
      <alignment horizontal="center" vertical="center"/>
    </xf>
    <xf numFmtId="0" fontId="16" fillId="0" borderId="0" xfId="0" applyFont="1" applyAlignment="1" applyProtection="1">
      <alignment horizontal="right"/>
    </xf>
    <xf numFmtId="0" fontId="16" fillId="6" borderId="58" xfId="0" applyFont="1" applyFill="1" applyBorder="1" applyAlignment="1" applyProtection="1">
      <alignment horizontal="center"/>
    </xf>
    <xf numFmtId="0" fontId="10" fillId="0" borderId="58" xfId="0" applyFont="1" applyBorder="1" applyAlignment="1" applyProtection="1">
      <alignment vertical="center" shrinkToFit="1"/>
    </xf>
    <xf numFmtId="0" fontId="8" fillId="3" borderId="3" xfId="0" applyFont="1" applyFill="1" applyBorder="1" applyAlignment="1" applyProtection="1">
      <alignment vertical="center"/>
    </xf>
    <xf numFmtId="0" fontId="10" fillId="0" borderId="48" xfId="0" applyFont="1" applyBorder="1" applyAlignment="1" applyProtection="1">
      <alignment horizontal="left" vertical="center"/>
    </xf>
    <xf numFmtId="0" fontId="10" fillId="0" borderId="0" xfId="0" applyFont="1" applyAlignment="1" applyProtection="1">
      <alignment horizontal="left" vertical="center"/>
    </xf>
    <xf numFmtId="178" fontId="4" fillId="0" borderId="0" xfId="0" applyNumberFormat="1" applyFont="1" applyAlignment="1" applyProtection="1">
      <alignment horizontal="center" vertical="center"/>
    </xf>
    <xf numFmtId="178" fontId="4" fillId="0" borderId="34" xfId="0" applyNumberFormat="1" applyFont="1" applyBorder="1" applyAlignment="1" applyProtection="1">
      <alignment horizontal="center" vertical="center"/>
    </xf>
    <xf numFmtId="38" fontId="4" fillId="2" borderId="26" xfId="1" applyFont="1" applyFill="1" applyBorder="1" applyAlignment="1" applyProtection="1">
      <alignment horizontal="center" vertical="center" wrapText="1"/>
      <protection locked="0"/>
    </xf>
    <xf numFmtId="38" fontId="4" fillId="2" borderId="27" xfId="1" applyFont="1" applyFill="1" applyBorder="1" applyAlignment="1" applyProtection="1">
      <alignment horizontal="center" vertical="center" wrapText="1"/>
      <protection locked="0"/>
    </xf>
    <xf numFmtId="38" fontId="4" fillId="2" borderId="28" xfId="1"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38" fontId="2" fillId="2" borderId="26" xfId="1" applyFont="1" applyFill="1" applyBorder="1" applyAlignment="1" applyProtection="1">
      <alignment horizontal="center" vertical="center" wrapText="1"/>
      <protection locked="0"/>
    </xf>
    <xf numFmtId="38" fontId="2" fillId="2" borderId="27" xfId="1" applyFont="1" applyFill="1" applyBorder="1" applyAlignment="1" applyProtection="1">
      <alignment horizontal="center" vertical="center" wrapText="1"/>
      <protection locked="0"/>
    </xf>
    <xf numFmtId="38" fontId="2" fillId="2" borderId="28" xfId="1"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protection locked="0"/>
    </xf>
    <xf numFmtId="0" fontId="4" fillId="2" borderId="45" xfId="0" applyFont="1" applyFill="1" applyBorder="1" applyAlignment="1" applyProtection="1">
      <alignment horizontal="center"/>
      <protection locked="0"/>
    </xf>
    <xf numFmtId="0" fontId="4" fillId="2" borderId="30"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3" xfId="0" applyFont="1" applyBorder="1" applyAlignment="1" applyProtection="1">
      <alignment horizontal="center"/>
    </xf>
    <xf numFmtId="0" fontId="4" fillId="0" borderId="1" xfId="0" applyFont="1" applyBorder="1" applyAlignment="1" applyProtection="1">
      <alignment horizontal="center"/>
    </xf>
    <xf numFmtId="0" fontId="4" fillId="0" borderId="9" xfId="0" applyFont="1" applyBorder="1" applyAlignment="1" applyProtection="1">
      <alignment horizontal="center"/>
    </xf>
    <xf numFmtId="0" fontId="4" fillId="2" borderId="98" xfId="0" applyFont="1" applyFill="1" applyBorder="1" applyAlignment="1" applyProtection="1">
      <alignment horizontal="center" vertical="center" wrapText="1"/>
      <protection locked="0"/>
    </xf>
    <xf numFmtId="0" fontId="4" fillId="2" borderId="99" xfId="0" applyFont="1" applyFill="1" applyBorder="1" applyAlignment="1" applyProtection="1">
      <alignment horizontal="center" vertical="center" wrapText="1"/>
      <protection locked="0"/>
    </xf>
    <xf numFmtId="0" fontId="4" fillId="2" borderId="98" xfId="0" applyFont="1" applyFill="1" applyBorder="1" applyAlignment="1" applyProtection="1">
      <alignment horizontal="center"/>
      <protection locked="0"/>
    </xf>
    <xf numFmtId="0" fontId="4" fillId="2" borderId="99" xfId="0" applyFont="1" applyFill="1" applyBorder="1" applyAlignment="1" applyProtection="1">
      <alignment horizontal="center"/>
      <protection locked="0"/>
    </xf>
    <xf numFmtId="40" fontId="4" fillId="2" borderId="26" xfId="1" applyNumberFormat="1" applyFont="1" applyFill="1" applyBorder="1" applyAlignment="1" applyProtection="1">
      <alignment horizontal="center" vertical="center"/>
      <protection locked="0"/>
    </xf>
    <xf numFmtId="40" fontId="4" fillId="2" borderId="27" xfId="1" applyNumberFormat="1" applyFont="1" applyFill="1" applyBorder="1" applyAlignment="1" applyProtection="1">
      <alignment horizontal="center" vertical="center"/>
      <protection locked="0"/>
    </xf>
    <xf numFmtId="40" fontId="4" fillId="2" borderId="28" xfId="1" applyNumberFormat="1" applyFont="1" applyFill="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center"/>
    </xf>
    <xf numFmtId="0" fontId="4" fillId="0" borderId="10" xfId="0" applyFont="1" applyBorder="1" applyAlignment="1" applyProtection="1">
      <alignment horizontal="center" vertical="center" shrinkToFit="1"/>
    </xf>
    <xf numFmtId="0" fontId="4" fillId="0" borderId="10" xfId="0" applyFont="1" applyBorder="1" applyAlignment="1" applyProtection="1">
      <alignment horizontal="center"/>
    </xf>
    <xf numFmtId="0" fontId="4" fillId="0" borderId="86"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4" fillId="0" borderId="9" xfId="0" applyFont="1" applyBorder="1" applyAlignment="1" applyProtection="1">
      <alignment horizontal="left" vertical="top"/>
    </xf>
    <xf numFmtId="0" fontId="4" fillId="0" borderId="10" xfId="0" applyFont="1" applyBorder="1" applyAlignment="1" applyProtection="1">
      <alignment horizontal="left" vertical="top"/>
    </xf>
    <xf numFmtId="0" fontId="4" fillId="0" borderId="9" xfId="0" applyFont="1" applyBorder="1" applyAlignment="1" applyProtection="1">
      <alignment horizontal="left"/>
    </xf>
    <xf numFmtId="0" fontId="4" fillId="0" borderId="10" xfId="0" applyFont="1" applyBorder="1" applyAlignment="1" applyProtection="1">
      <alignment horizontal="left"/>
    </xf>
    <xf numFmtId="40" fontId="4" fillId="0" borderId="85" xfId="1" applyNumberFormat="1" applyFont="1" applyFill="1" applyBorder="1" applyAlignment="1" applyProtection="1">
      <alignment horizontal="center" vertical="center"/>
    </xf>
    <xf numFmtId="40" fontId="4" fillId="0" borderId="27" xfId="1" applyNumberFormat="1" applyFont="1" applyFill="1" applyBorder="1" applyAlignment="1" applyProtection="1">
      <alignment horizontal="center" vertical="center"/>
    </xf>
    <xf numFmtId="40" fontId="4" fillId="0" borderId="56" xfId="1" applyNumberFormat="1" applyFont="1" applyFill="1" applyBorder="1" applyAlignment="1" applyProtection="1">
      <alignment horizontal="center" vertical="center"/>
    </xf>
    <xf numFmtId="38" fontId="4" fillId="0" borderId="9" xfId="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0" fontId="4" fillId="2" borderId="26"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0" fontId="4" fillId="0" borderId="12" xfId="0" applyFont="1" applyBorder="1" applyAlignment="1" applyProtection="1">
      <alignment horizontal="left" vertical="center" wrapText="1"/>
    </xf>
    <xf numFmtId="0" fontId="4" fillId="0" borderId="14" xfId="0" applyFont="1" applyBorder="1" applyAlignment="1" applyProtection="1">
      <alignment horizontal="center" vertical="center" wrapText="1"/>
    </xf>
    <xf numFmtId="0" fontId="4" fillId="0" borderId="14"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2" borderId="3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102" xfId="0" applyFont="1" applyFill="1" applyBorder="1" applyAlignment="1" applyProtection="1">
      <alignment horizontal="center"/>
      <protection locked="0"/>
    </xf>
    <xf numFmtId="0" fontId="4" fillId="2" borderId="55" xfId="0" applyFont="1" applyFill="1" applyBorder="1" applyAlignment="1" applyProtection="1">
      <alignment horizontal="center"/>
      <protection locked="0"/>
    </xf>
    <xf numFmtId="0" fontId="4" fillId="0" borderId="94"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93"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4" fillId="0" borderId="97"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12" xfId="0" applyFont="1" applyBorder="1" applyAlignment="1" applyProtection="1">
      <alignment horizont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8" fillId="0" borderId="2" xfId="0" applyFont="1" applyBorder="1" applyAlignment="1" applyProtection="1">
      <alignment vertical="center"/>
    </xf>
    <xf numFmtId="0" fontId="8" fillId="0" borderId="12" xfId="0" applyFont="1" applyBorder="1" applyAlignment="1" applyProtection="1">
      <alignment vertical="center"/>
    </xf>
    <xf numFmtId="0" fontId="8" fillId="0" borderId="3" xfId="0" applyFont="1" applyBorder="1" applyAlignment="1" applyProtection="1">
      <alignment vertical="center"/>
    </xf>
    <xf numFmtId="0" fontId="4" fillId="0" borderId="40" xfId="0" applyFont="1" applyBorder="1" applyAlignment="1" applyProtection="1">
      <alignment vertical="center"/>
    </xf>
    <xf numFmtId="0" fontId="4" fillId="0" borderId="15" xfId="0" applyFont="1" applyBorder="1" applyAlignment="1" applyProtection="1">
      <alignment vertical="center"/>
    </xf>
    <xf numFmtId="0" fontId="4" fillId="0" borderId="49" xfId="0" applyFont="1" applyBorder="1" applyAlignment="1" applyProtection="1">
      <alignment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24" xfId="0" applyFont="1" applyBorder="1" applyAlignment="1" applyProtection="1">
      <alignment horizontal="left" vertical="center"/>
    </xf>
    <xf numFmtId="180" fontId="4" fillId="2" borderId="26" xfId="1" applyNumberFormat="1" applyFont="1" applyFill="1" applyBorder="1" applyAlignment="1" applyProtection="1">
      <alignment horizontal="center" vertical="center"/>
      <protection locked="0"/>
    </xf>
    <xf numFmtId="180" fontId="4" fillId="2" borderId="27" xfId="1" applyNumberFormat="1" applyFont="1" applyFill="1" applyBorder="1" applyAlignment="1" applyProtection="1">
      <alignment horizontal="center" vertical="center"/>
      <protection locked="0"/>
    </xf>
    <xf numFmtId="180" fontId="4" fillId="2" borderId="28" xfId="1" applyNumberFormat="1" applyFont="1" applyFill="1" applyBorder="1" applyAlignment="1" applyProtection="1">
      <alignment horizontal="center" vertical="center"/>
      <protection locked="0"/>
    </xf>
    <xf numFmtId="180" fontId="4" fillId="0" borderId="85" xfId="0" applyNumberFormat="1" applyFont="1" applyBorder="1" applyAlignment="1" applyProtection="1">
      <alignment horizontal="center" vertical="center"/>
    </xf>
    <xf numFmtId="180" fontId="4" fillId="0" borderId="27" xfId="0" applyNumberFormat="1" applyFont="1" applyBorder="1" applyAlignment="1" applyProtection="1">
      <alignment horizontal="center" vertical="center"/>
    </xf>
    <xf numFmtId="180" fontId="4" fillId="0" borderId="56" xfId="0" applyNumberFormat="1" applyFont="1" applyBorder="1" applyAlignment="1" applyProtection="1">
      <alignment horizontal="center" vertical="center"/>
    </xf>
    <xf numFmtId="180" fontId="4" fillId="2" borderId="26" xfId="0" applyNumberFormat="1" applyFont="1" applyFill="1" applyBorder="1" applyAlignment="1" applyProtection="1">
      <alignment horizontal="center" vertical="center"/>
      <protection locked="0"/>
    </xf>
    <xf numFmtId="180" fontId="4" fillId="2" borderId="27" xfId="0" applyNumberFormat="1" applyFont="1" applyFill="1" applyBorder="1" applyAlignment="1" applyProtection="1">
      <alignment horizontal="center" vertical="center"/>
      <protection locked="0"/>
    </xf>
    <xf numFmtId="180" fontId="4" fillId="2" borderId="28" xfId="0" applyNumberFormat="1" applyFont="1" applyFill="1" applyBorder="1" applyAlignment="1" applyProtection="1">
      <alignment horizontal="center" vertical="center"/>
      <protection locked="0"/>
    </xf>
    <xf numFmtId="0" fontId="4" fillId="0" borderId="0" xfId="0" applyFont="1" applyAlignment="1" applyProtection="1">
      <alignment horizontal="left"/>
    </xf>
    <xf numFmtId="178" fontId="4" fillId="0" borderId="0" xfId="0" applyNumberFormat="1" applyFont="1" applyAlignment="1" applyProtection="1">
      <alignment horizontal="left"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82" xfId="0" applyFont="1" applyBorder="1" applyAlignment="1" applyProtection="1">
      <alignment horizontal="center" vertical="center"/>
    </xf>
    <xf numFmtId="180" fontId="4" fillId="0" borderId="78" xfId="0" applyNumberFormat="1" applyFont="1" applyBorder="1" applyAlignment="1" applyProtection="1">
      <alignment horizontal="center" vertical="center"/>
    </xf>
    <xf numFmtId="0" fontId="4" fillId="0" borderId="1" xfId="0" applyFont="1" applyBorder="1" applyAlignment="1">
      <alignment horizontal="center"/>
    </xf>
    <xf numFmtId="0" fontId="11" fillId="0" borderId="27"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24" xfId="0" applyFont="1" applyBorder="1" applyAlignment="1" applyProtection="1">
      <alignment vertical="center"/>
    </xf>
    <xf numFmtId="0" fontId="4" fillId="2" borderId="26"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2" fontId="4" fillId="2" borderId="57" xfId="0" applyNumberFormat="1" applyFont="1" applyFill="1" applyBorder="1" applyAlignment="1" applyProtection="1">
      <alignment horizontal="center" vertical="center"/>
      <protection locked="0"/>
    </xf>
    <xf numFmtId="2" fontId="4" fillId="2" borderId="58" xfId="0" applyNumberFormat="1" applyFont="1" applyFill="1" applyBorder="1" applyAlignment="1" applyProtection="1">
      <alignment horizontal="center" vertical="center"/>
      <protection locked="0"/>
    </xf>
    <xf numFmtId="2" fontId="4" fillId="2" borderId="59" xfId="0" applyNumberFormat="1" applyFont="1" applyFill="1" applyBorder="1" applyAlignment="1" applyProtection="1">
      <alignment horizontal="center" vertical="center"/>
      <protection locked="0"/>
    </xf>
    <xf numFmtId="0" fontId="4" fillId="0" borderId="20" xfId="0" applyFont="1" applyBorder="1" applyAlignment="1" applyProtection="1">
      <alignment horizontal="center" vertical="center" shrinkToFit="1"/>
    </xf>
    <xf numFmtId="0" fontId="4" fillId="0" borderId="54" xfId="0" applyFont="1" applyBorder="1" applyAlignment="1" applyProtection="1">
      <alignment horizontal="center" vertical="center" shrinkToFit="1"/>
    </xf>
    <xf numFmtId="0" fontId="4" fillId="0" borderId="6" xfId="0" applyFont="1" applyBorder="1" applyAlignment="1" applyProtection="1">
      <alignment horizontal="left" vertical="center"/>
    </xf>
    <xf numFmtId="0" fontId="4" fillId="0" borderId="14" xfId="0" applyFont="1" applyBorder="1" applyAlignment="1" applyProtection="1">
      <alignment horizontal="left" vertical="center"/>
    </xf>
    <xf numFmtId="181" fontId="4" fillId="0" borderId="41" xfId="0" applyNumberFormat="1" applyFont="1" applyBorder="1" applyAlignment="1" applyProtection="1">
      <alignment horizontal="center" vertical="center"/>
    </xf>
    <xf numFmtId="181" fontId="4" fillId="0" borderId="16" xfId="0" applyNumberFormat="1" applyFont="1" applyBorder="1" applyAlignment="1" applyProtection="1">
      <alignment horizontal="center" vertical="center"/>
    </xf>
    <xf numFmtId="181" fontId="4" fillId="0" borderId="31" xfId="0" applyNumberFormat="1"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31" xfId="0" applyFont="1" applyBorder="1" applyAlignment="1" applyProtection="1">
      <alignment horizontal="center" vertical="center"/>
    </xf>
    <xf numFmtId="2" fontId="4" fillId="0" borderId="10" xfId="0" applyNumberFormat="1" applyFont="1" applyBorder="1" applyAlignment="1" applyProtection="1">
      <alignment horizont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67" xfId="0" applyFont="1" applyBorder="1" applyAlignment="1" applyProtection="1">
      <alignment horizontal="center" vertical="center" shrinkToFit="1"/>
    </xf>
    <xf numFmtId="0" fontId="4" fillId="0" borderId="23" xfId="0" applyFont="1" applyBorder="1" applyAlignment="1" applyProtection="1">
      <alignment horizontal="center" vertical="center" shrinkToFit="1"/>
    </xf>
    <xf numFmtId="0" fontId="4" fillId="0" borderId="58" xfId="0" applyFont="1" applyBorder="1" applyAlignment="1" applyProtection="1">
      <alignment horizontal="center" vertical="center" shrinkToFit="1"/>
    </xf>
    <xf numFmtId="0" fontId="4" fillId="0" borderId="7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74"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182" fontId="4" fillId="2" borderId="26" xfId="0" applyNumberFormat="1" applyFont="1" applyFill="1" applyBorder="1" applyAlignment="1" applyProtection="1">
      <alignment horizontal="center" vertical="center"/>
      <protection locked="0"/>
    </xf>
    <xf numFmtId="182" fontId="4" fillId="2" borderId="27" xfId="0" applyNumberFormat="1" applyFont="1" applyFill="1" applyBorder="1" applyAlignment="1" applyProtection="1">
      <alignment horizontal="center" vertical="center"/>
      <protection locked="0"/>
    </xf>
    <xf numFmtId="182" fontId="4" fillId="2" borderId="28" xfId="0" applyNumberFormat="1" applyFont="1" applyFill="1" applyBorder="1" applyAlignment="1" applyProtection="1">
      <alignment horizontal="center" vertical="center"/>
      <protection locked="0"/>
    </xf>
    <xf numFmtId="0" fontId="4" fillId="0" borderId="20"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69" xfId="0" applyFont="1" applyBorder="1" applyAlignment="1" applyProtection="1">
      <alignment horizontal="center" vertical="center"/>
    </xf>
    <xf numFmtId="0" fontId="4" fillId="0" borderId="11" xfId="0" applyFont="1" applyBorder="1" applyAlignment="1" applyProtection="1">
      <alignment horizontal="center" vertical="center" shrinkToFit="1"/>
    </xf>
    <xf numFmtId="40" fontId="4" fillId="2" borderId="57" xfId="1" applyNumberFormat="1" applyFont="1" applyFill="1" applyBorder="1" applyAlignment="1" applyProtection="1">
      <alignment horizontal="center" vertical="center"/>
      <protection locked="0"/>
    </xf>
    <xf numFmtId="40" fontId="4" fillId="2" borderId="58" xfId="1" applyNumberFormat="1" applyFont="1" applyFill="1" applyBorder="1" applyAlignment="1" applyProtection="1">
      <alignment horizontal="center" vertical="center"/>
      <protection locked="0"/>
    </xf>
    <xf numFmtId="40" fontId="4" fillId="2" borderId="59" xfId="1" applyNumberFormat="1" applyFont="1" applyFill="1" applyBorder="1" applyAlignment="1" applyProtection="1">
      <alignment horizontal="center" vertical="center"/>
      <protection locked="0"/>
    </xf>
    <xf numFmtId="38" fontId="4" fillId="0" borderId="10" xfId="1" applyFont="1" applyFill="1" applyBorder="1" applyAlignment="1" applyProtection="1">
      <alignment horizontal="right" vertical="top" wrapText="1"/>
    </xf>
    <xf numFmtId="0" fontId="4" fillId="0" borderId="9" xfId="0" applyFont="1" applyBorder="1" applyAlignment="1" applyProtection="1">
      <alignment horizontal="left" vertical="top" wrapText="1"/>
    </xf>
    <xf numFmtId="40" fontId="4" fillId="0" borderId="86" xfId="1" applyNumberFormat="1" applyFont="1" applyFill="1" applyBorder="1" applyAlignment="1" applyProtection="1">
      <alignment horizontal="center" vertical="center"/>
    </xf>
    <xf numFmtId="40" fontId="4" fillId="0" borderId="21" xfId="1" applyNumberFormat="1" applyFont="1" applyFill="1" applyBorder="1" applyAlignment="1" applyProtection="1">
      <alignment horizontal="center" vertical="center"/>
    </xf>
    <xf numFmtId="40" fontId="4" fillId="0" borderId="54" xfId="1" applyNumberFormat="1" applyFont="1" applyFill="1" applyBorder="1" applyAlignment="1" applyProtection="1">
      <alignment horizontal="center" vertical="center"/>
    </xf>
    <xf numFmtId="0" fontId="4" fillId="0" borderId="100"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01" xfId="0" applyFont="1" applyBorder="1" applyAlignment="1" applyProtection="1">
      <alignment horizontal="left" vertical="top" wrapText="1"/>
    </xf>
    <xf numFmtId="0" fontId="4" fillId="0" borderId="100"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01" xfId="0" applyFont="1" applyBorder="1" applyAlignment="1" applyProtection="1">
      <alignment horizontal="left" vertical="center" wrapText="1"/>
    </xf>
    <xf numFmtId="0" fontId="4" fillId="0" borderId="86"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32"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55" xfId="0" applyFont="1" applyBorder="1" applyAlignment="1" applyProtection="1">
      <alignment horizontal="left" vertical="top" wrapText="1"/>
    </xf>
    <xf numFmtId="0" fontId="4" fillId="0" borderId="86" xfId="0" applyFont="1" applyFill="1" applyBorder="1" applyAlignment="1" applyProtection="1">
      <alignment horizontal="center"/>
    </xf>
    <xf numFmtId="0" fontId="4" fillId="0" borderId="54" xfId="0" applyFont="1" applyFill="1" applyBorder="1" applyAlignment="1" applyProtection="1">
      <alignment horizontal="center"/>
    </xf>
    <xf numFmtId="2" fontId="4" fillId="2" borderId="26" xfId="0" applyNumberFormat="1" applyFont="1" applyFill="1" applyBorder="1" applyAlignment="1" applyProtection="1">
      <alignment horizontal="center" vertical="center"/>
      <protection locked="0"/>
    </xf>
    <xf numFmtId="2" fontId="4" fillId="2" borderId="27" xfId="0" applyNumberFormat="1" applyFont="1" applyFill="1" applyBorder="1" applyAlignment="1" applyProtection="1">
      <alignment horizontal="center" vertical="center"/>
      <protection locked="0"/>
    </xf>
    <xf numFmtId="2" fontId="4" fillId="2" borderId="28"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center" vertical="center" shrinkToFit="1"/>
    </xf>
    <xf numFmtId="2" fontId="4" fillId="2" borderId="26" xfId="0" applyNumberFormat="1" applyFont="1" applyFill="1" applyBorder="1" applyAlignment="1" applyProtection="1">
      <alignment horizontal="center" vertical="top"/>
      <protection locked="0"/>
    </xf>
    <xf numFmtId="2" fontId="4" fillId="2" borderId="27" xfId="0" applyNumberFormat="1" applyFont="1" applyFill="1" applyBorder="1" applyAlignment="1" applyProtection="1">
      <alignment horizontal="center" vertical="top"/>
      <protection locked="0"/>
    </xf>
    <xf numFmtId="2" fontId="4" fillId="2" borderId="28" xfId="0" applyNumberFormat="1" applyFont="1" applyFill="1" applyBorder="1" applyAlignment="1" applyProtection="1">
      <alignment horizontal="center" vertical="top"/>
      <protection locked="0"/>
    </xf>
    <xf numFmtId="4" fontId="4" fillId="2" borderId="57" xfId="0" applyNumberFormat="1" applyFont="1" applyFill="1" applyBorder="1" applyAlignment="1" applyProtection="1">
      <alignment horizontal="center" vertical="center"/>
      <protection locked="0"/>
    </xf>
    <xf numFmtId="4" fontId="4" fillId="2" borderId="58" xfId="0" applyNumberFormat="1" applyFont="1" applyFill="1" applyBorder="1" applyAlignment="1" applyProtection="1">
      <alignment horizontal="center" vertical="center"/>
      <protection locked="0"/>
    </xf>
    <xf numFmtId="4" fontId="4" fillId="2" borderId="59" xfId="0" applyNumberFormat="1" applyFont="1" applyFill="1" applyBorder="1" applyAlignment="1" applyProtection="1">
      <alignment horizontal="center" vertical="center"/>
      <protection locked="0"/>
    </xf>
    <xf numFmtId="2" fontId="4" fillId="2" borderId="57" xfId="0" applyNumberFormat="1" applyFont="1" applyFill="1" applyBorder="1" applyAlignment="1" applyProtection="1">
      <alignment horizontal="center" vertical="top"/>
      <protection locked="0"/>
    </xf>
    <xf numFmtId="2" fontId="4" fillId="2" borderId="58" xfId="0" applyNumberFormat="1" applyFont="1" applyFill="1" applyBorder="1" applyAlignment="1" applyProtection="1">
      <alignment horizontal="center" vertical="top"/>
      <protection locked="0"/>
    </xf>
    <xf numFmtId="2" fontId="4" fillId="2" borderId="59" xfId="0" applyNumberFormat="1" applyFont="1" applyFill="1" applyBorder="1" applyAlignment="1" applyProtection="1">
      <alignment horizontal="center" vertical="top"/>
      <protection locked="0"/>
    </xf>
    <xf numFmtId="0" fontId="4" fillId="0" borderId="25" xfId="0" applyFont="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Alignment="1" applyProtection="1">
      <alignment vertical="center"/>
    </xf>
    <xf numFmtId="0" fontId="4" fillId="0" borderId="14" xfId="0" applyFont="1" applyBorder="1" applyAlignment="1" applyProtection="1">
      <alignment vertical="center"/>
    </xf>
    <xf numFmtId="0" fontId="4" fillId="0" borderId="46" xfId="0" applyFont="1" applyBorder="1" applyAlignment="1" applyProtection="1">
      <alignment vertical="center"/>
    </xf>
    <xf numFmtId="2" fontId="4" fillId="2" borderId="70" xfId="0" applyNumberFormat="1" applyFont="1" applyFill="1" applyBorder="1" applyAlignment="1" applyProtection="1">
      <alignment horizontal="center" vertical="center"/>
      <protection locked="0"/>
    </xf>
    <xf numFmtId="2" fontId="4" fillId="2" borderId="23" xfId="0" applyNumberFormat="1" applyFont="1" applyFill="1" applyBorder="1" applyAlignment="1" applyProtection="1">
      <alignment horizontal="center" vertical="center"/>
      <protection locked="0"/>
    </xf>
    <xf numFmtId="2" fontId="4" fillId="2" borderId="71" xfId="0" applyNumberFormat="1" applyFont="1" applyFill="1" applyBorder="1" applyAlignment="1" applyProtection="1">
      <alignment horizontal="center" vertical="center"/>
      <protection locked="0"/>
    </xf>
    <xf numFmtId="4" fontId="4" fillId="0" borderId="86" xfId="0" applyNumberFormat="1" applyFont="1" applyBorder="1" applyAlignment="1" applyProtection="1">
      <alignment horizontal="center" vertical="center"/>
    </xf>
    <xf numFmtId="4" fontId="4" fillId="0" borderId="21" xfId="0" applyNumberFormat="1" applyFont="1" applyBorder="1" applyAlignment="1" applyProtection="1">
      <alignment horizontal="center" vertical="center"/>
    </xf>
    <xf numFmtId="4" fontId="4" fillId="0" borderId="54"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2" fontId="4" fillId="0" borderId="0" xfId="0" applyNumberFormat="1" applyFont="1" applyAlignment="1" applyProtection="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2" fontId="4" fillId="2" borderId="20" xfId="0" applyNumberFormat="1" applyFont="1" applyFill="1" applyBorder="1" applyAlignment="1" applyProtection="1">
      <alignment horizontal="center" vertical="center"/>
      <protection locked="0"/>
    </xf>
    <xf numFmtId="2" fontId="4" fillId="2" borderId="21" xfId="0" applyNumberFormat="1" applyFont="1" applyFill="1" applyBorder="1" applyAlignment="1" applyProtection="1">
      <alignment horizontal="center" vertical="center"/>
      <protection locked="0"/>
    </xf>
    <xf numFmtId="2" fontId="4" fillId="2" borderId="22" xfId="0" applyNumberFormat="1" applyFont="1" applyFill="1" applyBorder="1" applyAlignment="1" applyProtection="1">
      <alignment horizontal="center" vertical="center"/>
      <protection locked="0"/>
    </xf>
    <xf numFmtId="4" fontId="4" fillId="2" borderId="26" xfId="0" applyNumberFormat="1" applyFont="1" applyFill="1" applyBorder="1" applyAlignment="1" applyProtection="1">
      <alignment horizontal="center" vertical="center"/>
      <protection locked="0"/>
    </xf>
    <xf numFmtId="4" fontId="4" fillId="2" borderId="27" xfId="0" applyNumberFormat="1" applyFont="1" applyFill="1" applyBorder="1" applyAlignment="1" applyProtection="1">
      <alignment horizontal="center" vertical="center"/>
      <protection locked="0"/>
    </xf>
    <xf numFmtId="4" fontId="4" fillId="2" borderId="28" xfId="0" applyNumberFormat="1" applyFont="1" applyFill="1" applyBorder="1" applyAlignment="1" applyProtection="1">
      <alignment horizontal="center" vertical="center"/>
      <protection locked="0"/>
    </xf>
    <xf numFmtId="4" fontId="4" fillId="0" borderId="85" xfId="0" applyNumberFormat="1" applyFont="1" applyBorder="1" applyAlignment="1" applyProtection="1">
      <alignment horizontal="center" vertical="center"/>
    </xf>
    <xf numFmtId="4" fontId="4" fillId="0" borderId="27" xfId="0" applyNumberFormat="1" applyFont="1" applyBorder="1" applyAlignment="1" applyProtection="1">
      <alignment horizontal="center" vertical="center"/>
    </xf>
    <xf numFmtId="4" fontId="4" fillId="0" borderId="56" xfId="0" applyNumberFormat="1" applyFont="1" applyBorder="1" applyAlignment="1" applyProtection="1">
      <alignment horizontal="center" vertical="center"/>
    </xf>
    <xf numFmtId="0" fontId="4" fillId="0" borderId="42" xfId="0" applyFont="1" applyBorder="1" applyAlignment="1" applyProtection="1">
      <alignment horizontal="center" wrapText="1"/>
    </xf>
    <xf numFmtId="0" fontId="4" fillId="0" borderId="43" xfId="0" applyFont="1" applyBorder="1" applyAlignment="1" applyProtection="1">
      <alignment horizontal="center" wrapText="1"/>
    </xf>
    <xf numFmtId="0" fontId="8" fillId="0" borderId="52"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9" xfId="0" applyFont="1" applyBorder="1" applyAlignment="1" applyProtection="1">
      <alignment horizontal="center" vertical="center"/>
    </xf>
    <xf numFmtId="0" fontId="4" fillId="0" borderId="42" xfId="0" applyFont="1" applyBorder="1" applyAlignment="1" applyProtection="1">
      <alignment horizontal="center" vertical="center" wrapText="1"/>
    </xf>
    <xf numFmtId="0" fontId="4" fillId="0" borderId="53" xfId="0" applyFont="1" applyBorder="1" applyAlignment="1" applyProtection="1">
      <alignment horizontal="center" vertical="center"/>
    </xf>
    <xf numFmtId="0" fontId="4" fillId="0" borderId="43" xfId="0" applyFont="1" applyBorder="1" applyAlignment="1" applyProtection="1">
      <alignment horizontal="center" vertical="center"/>
    </xf>
    <xf numFmtId="0" fontId="8" fillId="0" borderId="52" xfId="0" applyFont="1" applyBorder="1" applyAlignment="1" applyProtection="1">
      <alignment horizontal="center" vertical="center" shrinkToFit="1"/>
    </xf>
    <xf numFmtId="0" fontId="8" fillId="0" borderId="51" xfId="0" applyFont="1" applyBorder="1" applyAlignment="1" applyProtection="1">
      <alignment horizontal="center" vertical="center" shrinkToFit="1"/>
    </xf>
    <xf numFmtId="0" fontId="8" fillId="0" borderId="48"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57" xfId="0" applyFont="1" applyBorder="1" applyAlignment="1" applyProtection="1">
      <alignment horizontal="center" vertical="center" shrinkToFit="1"/>
    </xf>
    <xf numFmtId="0" fontId="8" fillId="0" borderId="59" xfId="0" applyFont="1" applyBorder="1" applyAlignment="1" applyProtection="1">
      <alignment horizontal="center" vertical="center" shrinkToFit="1"/>
    </xf>
    <xf numFmtId="0" fontId="16" fillId="0" borderId="0" xfId="0" applyFont="1" applyAlignment="1" applyProtection="1">
      <alignment horizontal="left"/>
    </xf>
    <xf numFmtId="0" fontId="16" fillId="0" borderId="58" xfId="0" applyFont="1" applyBorder="1" applyAlignment="1" applyProtection="1">
      <alignment horizontal="center" shrinkToFit="1"/>
    </xf>
    <xf numFmtId="0" fontId="8" fillId="0" borderId="1" xfId="0" applyFont="1" applyBorder="1" applyAlignment="1" applyProtection="1">
      <alignment horizontal="center" vertical="center" wrapText="1"/>
    </xf>
    <xf numFmtId="0" fontId="4" fillId="0" borderId="1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90"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8" fillId="2" borderId="88"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2" borderId="89" xfId="0" applyFont="1" applyFill="1" applyBorder="1" applyAlignment="1" applyProtection="1">
      <alignment horizontal="center" vertical="center"/>
      <protection locked="0"/>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2" borderId="61"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xf>
    <xf numFmtId="0" fontId="4" fillId="0" borderId="91" xfId="0" applyFont="1" applyBorder="1" applyAlignment="1" applyProtection="1">
      <alignment horizontal="left" vertical="center" wrapText="1"/>
    </xf>
    <xf numFmtId="0" fontId="4" fillId="0" borderId="92" xfId="0" applyFont="1" applyBorder="1" applyAlignment="1" applyProtection="1">
      <alignment horizontal="left" vertical="center" wrapText="1"/>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BG111"/>
  <sheetViews>
    <sheetView showGridLines="0" tabSelected="1" view="pageBreakPreview" zoomScale="70" zoomScaleNormal="80" zoomScaleSheetLayoutView="70" workbookViewId="0">
      <selection activeCell="C1" sqref="C1"/>
    </sheetView>
  </sheetViews>
  <sheetFormatPr defaultColWidth="8.59765625" defaultRowHeight="15"/>
  <cols>
    <col min="1" max="1" width="0.59765625" style="11" customWidth="1"/>
    <col min="2" max="2" width="12" style="11" customWidth="1"/>
    <col min="3" max="4" width="11.09765625" style="11" customWidth="1"/>
    <col min="5" max="10" width="3.19921875" style="11" customWidth="1"/>
    <col min="11" max="11" width="3.296875" style="11" customWidth="1"/>
    <col min="12" max="22" width="3.19921875" style="11" customWidth="1"/>
    <col min="23" max="23" width="2.3984375" style="11" customWidth="1"/>
    <col min="24" max="24" width="3.19921875" style="11" customWidth="1"/>
    <col min="25" max="25" width="1.3984375" style="1" customWidth="1"/>
    <col min="26" max="26" width="43.19921875" style="1" hidden="1" customWidth="1"/>
    <col min="27" max="27" width="15.59765625" style="1" hidden="1" customWidth="1"/>
    <col min="28" max="28" width="2.09765625" style="1" hidden="1" customWidth="1"/>
    <col min="29" max="29" width="2.59765625" style="1" hidden="1" customWidth="1"/>
    <col min="30" max="30" width="4.19921875" style="1" hidden="1" customWidth="1"/>
    <col min="31" max="31" width="5.59765625" style="1" hidden="1" customWidth="1"/>
    <col min="32" max="33" width="2.09765625" style="1" hidden="1" customWidth="1"/>
    <col min="34" max="34" width="4.09765625" style="1" hidden="1" customWidth="1"/>
    <col min="35" max="35" width="13.59765625" style="1" hidden="1" customWidth="1"/>
    <col min="36" max="36" width="2.09765625" style="1" hidden="1" customWidth="1"/>
    <col min="37" max="37" width="3.59765625" style="1" hidden="1" customWidth="1"/>
    <col min="38" max="38" width="5.5" style="1" hidden="1" customWidth="1"/>
    <col min="39" max="39" width="12.69921875" style="1" hidden="1" customWidth="1"/>
    <col min="40" max="40" width="3.69921875" style="1" hidden="1" customWidth="1"/>
    <col min="41" max="41" width="3.296875" style="1" hidden="1" customWidth="1"/>
    <col min="42" max="42" width="6.3984375" style="1" hidden="1" customWidth="1"/>
    <col min="43" max="43" width="4.3984375" style="1" hidden="1" customWidth="1"/>
    <col min="44" max="44" width="4.19921875" style="1" hidden="1" customWidth="1"/>
    <col min="45" max="45" width="4.69921875" style="1" hidden="1" customWidth="1"/>
    <col min="46" max="46" width="6" style="1" hidden="1" customWidth="1"/>
    <col min="47" max="47" width="4.59765625" style="1" hidden="1" customWidth="1"/>
    <col min="48" max="48" width="6.296875" style="1" hidden="1" customWidth="1"/>
    <col min="49" max="49" width="5.09765625" style="1" hidden="1" customWidth="1"/>
    <col min="50" max="50" width="5" style="1" hidden="1" customWidth="1"/>
    <col min="51" max="51" width="9.19921875" style="1" hidden="1" customWidth="1"/>
    <col min="52" max="52" width="7.19921875" style="1" hidden="1" customWidth="1"/>
    <col min="53" max="53" width="4.69921875" style="1" hidden="1" customWidth="1"/>
    <col min="54" max="55" width="5" style="1" hidden="1" customWidth="1"/>
    <col min="56" max="56" width="5.19921875" style="1" hidden="1" customWidth="1"/>
    <col min="57" max="57" width="4.09765625" style="1" hidden="1" customWidth="1"/>
    <col min="58" max="58" width="1.59765625" style="1" hidden="1" customWidth="1"/>
    <col min="59" max="59" width="2.296875" style="1" hidden="1" customWidth="1"/>
    <col min="60" max="60" width="8.59765625" style="1"/>
    <col min="61" max="82" width="3.59765625" style="1" customWidth="1"/>
    <col min="83" max="16384" width="8.59765625" style="1"/>
  </cols>
  <sheetData>
    <row r="1" spans="1:59" ht="15.6" thickBot="1">
      <c r="A1" s="66"/>
      <c r="B1" s="66"/>
      <c r="C1" s="66"/>
      <c r="D1" s="66"/>
      <c r="E1" s="66"/>
      <c r="F1" s="66"/>
      <c r="G1" s="66"/>
      <c r="H1" s="66"/>
      <c r="I1" s="66"/>
      <c r="J1" s="66"/>
      <c r="K1" s="66"/>
      <c r="L1" s="66"/>
      <c r="M1" s="66"/>
      <c r="N1" s="66"/>
      <c r="O1" s="66"/>
      <c r="P1" s="66"/>
      <c r="Q1" s="66"/>
      <c r="R1" s="66"/>
      <c r="S1" s="66"/>
      <c r="T1" s="66"/>
      <c r="U1" s="66"/>
      <c r="V1" s="66"/>
      <c r="W1" s="66"/>
      <c r="X1" s="66"/>
      <c r="Y1" s="66"/>
      <c r="AA1" s="25" t="s">
        <v>10</v>
      </c>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7"/>
      <c r="BG1" s="28" t="s">
        <v>11</v>
      </c>
    </row>
    <row r="2" spans="1:59" ht="15.75" customHeight="1" thickBot="1">
      <c r="A2" s="67" t="s">
        <v>176</v>
      </c>
      <c r="B2" s="68"/>
      <c r="C2" s="68"/>
      <c r="D2" s="68"/>
      <c r="E2" s="68"/>
      <c r="F2" s="68"/>
      <c r="G2" s="68"/>
      <c r="H2" s="68"/>
      <c r="I2" s="68"/>
      <c r="J2" s="68"/>
      <c r="K2" s="69"/>
      <c r="L2" s="8"/>
      <c r="M2" s="70" t="s">
        <v>27</v>
      </c>
      <c r="N2" s="71"/>
      <c r="O2" s="310"/>
      <c r="P2" s="312"/>
      <c r="Q2" s="70" t="s">
        <v>28</v>
      </c>
      <c r="R2" s="72"/>
      <c r="S2" s="8"/>
      <c r="T2" s="70" t="s">
        <v>29</v>
      </c>
      <c r="U2" s="73"/>
      <c r="V2" s="310"/>
      <c r="W2" s="312"/>
      <c r="X2" s="74" t="s">
        <v>28</v>
      </c>
      <c r="Y2" s="66"/>
      <c r="AS2" s="29" t="s">
        <v>27</v>
      </c>
      <c r="AT2" s="30" t="str">
        <f>IF(L2="〇",1,"")</f>
        <v/>
      </c>
      <c r="AU2" s="31" t="s">
        <v>55</v>
      </c>
    </row>
    <row r="3" spans="1:59" ht="15.75" customHeight="1">
      <c r="A3" s="66"/>
      <c r="B3" s="75" t="s">
        <v>73</v>
      </c>
      <c r="C3" s="76"/>
      <c r="D3" s="76"/>
      <c r="E3" s="76"/>
      <c r="F3" s="76"/>
      <c r="G3" s="76"/>
      <c r="H3" s="76"/>
      <c r="I3" s="76"/>
      <c r="J3" s="76"/>
      <c r="K3" s="76"/>
      <c r="L3" s="76"/>
      <c r="M3" s="76"/>
      <c r="N3" s="76"/>
      <c r="O3" s="76"/>
      <c r="P3" s="77"/>
      <c r="Q3" s="78"/>
      <c r="R3" s="78"/>
      <c r="S3" s="77"/>
      <c r="T3" s="77"/>
      <c r="U3" s="79"/>
      <c r="V3" s="80"/>
      <c r="W3" s="80"/>
      <c r="X3" s="79"/>
      <c r="Y3" s="81"/>
      <c r="AA3" s="33" t="s">
        <v>3</v>
      </c>
      <c r="AB3" s="13">
        <f>IF(Z7=AA3,1,0)</f>
        <v>1</v>
      </c>
      <c r="AC3" s="1">
        <v>1</v>
      </c>
      <c r="AE3" s="34" t="s">
        <v>0</v>
      </c>
      <c r="AF3" s="13">
        <f>IF(U3=AE3,1,0)</f>
        <v>0</v>
      </c>
      <c r="AG3" s="1">
        <v>1</v>
      </c>
      <c r="AI3" s="35" t="s">
        <v>30</v>
      </c>
      <c r="AJ3" s="13">
        <f>IF(E5=AI3,1,0)</f>
        <v>0</v>
      </c>
      <c r="AK3" s="1">
        <v>1</v>
      </c>
      <c r="AL3" s="13"/>
      <c r="AM3" s="35" t="s">
        <v>32</v>
      </c>
      <c r="AN3" s="13">
        <f>IF(E6=AM3,1,0)</f>
        <v>0</v>
      </c>
      <c r="AO3" s="1">
        <v>1</v>
      </c>
      <c r="AQ3" s="341" t="s">
        <v>41</v>
      </c>
      <c r="AR3" s="341"/>
      <c r="AZ3" s="1" t="s">
        <v>12</v>
      </c>
      <c r="BG3" s="37"/>
    </row>
    <row r="4" spans="1:59" ht="15.75" customHeight="1" thickBot="1">
      <c r="A4" s="66"/>
      <c r="B4" s="81" t="s">
        <v>47</v>
      </c>
      <c r="C4" s="66"/>
      <c r="D4" s="66"/>
      <c r="E4" s="82"/>
      <c r="F4" s="83"/>
      <c r="G4" s="83"/>
      <c r="H4" s="83"/>
      <c r="I4" s="83"/>
      <c r="J4" s="66"/>
      <c r="K4" s="66"/>
      <c r="L4" s="66"/>
      <c r="M4" s="66"/>
      <c r="N4" s="66"/>
      <c r="O4" s="66"/>
      <c r="P4" s="84"/>
      <c r="Q4" s="84"/>
      <c r="R4" s="84"/>
      <c r="S4" s="66"/>
      <c r="T4" s="66"/>
      <c r="U4" s="66"/>
      <c r="V4" s="66"/>
      <c r="W4" s="66"/>
      <c r="X4" s="85"/>
      <c r="Y4" s="66"/>
      <c r="AA4" s="35" t="s">
        <v>4</v>
      </c>
      <c r="AB4" s="13">
        <f>IF(Z7=AA4,2,0)</f>
        <v>0</v>
      </c>
      <c r="AC4" s="1">
        <v>2</v>
      </c>
      <c r="AE4" s="34" t="s">
        <v>1</v>
      </c>
      <c r="AF4" s="13">
        <f>IF(U3=AE4,2,0)</f>
        <v>0</v>
      </c>
      <c r="AG4" s="1">
        <v>2</v>
      </c>
      <c r="AI4" s="35" t="s">
        <v>67</v>
      </c>
      <c r="AJ4" s="13">
        <f>IF(E5=AI4,2,0)</f>
        <v>0</v>
      </c>
      <c r="AK4" s="1">
        <v>2</v>
      </c>
      <c r="AM4" s="12" t="s">
        <v>31</v>
      </c>
      <c r="AN4" s="13">
        <f>IF(E6=AM4,2,0)</f>
        <v>0</v>
      </c>
      <c r="AO4" s="1">
        <v>2</v>
      </c>
      <c r="AQ4" s="38" t="s">
        <v>43</v>
      </c>
      <c r="AR4" s="38" t="s">
        <v>42</v>
      </c>
      <c r="AZ4" s="39" t="s">
        <v>0</v>
      </c>
      <c r="BA4" s="6" t="e">
        <f>IF(SUM(BA5:BA6)=0,1,0)</f>
        <v>#REF!</v>
      </c>
    </row>
    <row r="5" spans="1:59" s="15" customFormat="1" ht="15.75" customHeight="1" thickBot="1">
      <c r="A5" s="86"/>
      <c r="B5" s="81" t="s">
        <v>48</v>
      </c>
      <c r="C5" s="86"/>
      <c r="D5" s="86"/>
      <c r="E5" s="310"/>
      <c r="F5" s="342"/>
      <c r="G5" s="342"/>
      <c r="H5" s="342"/>
      <c r="I5" s="343"/>
      <c r="J5" s="66"/>
      <c r="K5" s="66"/>
      <c r="L5" s="66"/>
      <c r="M5" s="66"/>
      <c r="N5" s="66"/>
      <c r="O5" s="66"/>
      <c r="P5" s="66"/>
      <c r="Q5" s="66"/>
      <c r="R5" s="86"/>
      <c r="S5" s="86"/>
      <c r="T5" s="86"/>
      <c r="U5" s="86"/>
      <c r="V5" s="86"/>
      <c r="W5" s="86"/>
      <c r="X5" s="87"/>
      <c r="Y5" s="86"/>
      <c r="AA5" s="12" t="s">
        <v>53</v>
      </c>
      <c r="AB5" s="13">
        <f>IF(Z7=AA5,4,0)</f>
        <v>0</v>
      </c>
      <c r="AC5" s="1">
        <v>4</v>
      </c>
      <c r="AD5" s="1"/>
      <c r="AE5" s="40" t="s">
        <v>2</v>
      </c>
      <c r="AF5" s="13">
        <f>IF(U3=AE5,3,0)</f>
        <v>0</v>
      </c>
      <c r="AG5" s="1">
        <v>3</v>
      </c>
      <c r="AI5" s="12" t="s">
        <v>31</v>
      </c>
      <c r="AJ5" s="13">
        <f>IF(E5=AI5,3,0)</f>
        <v>0</v>
      </c>
      <c r="AK5" s="1">
        <v>3</v>
      </c>
      <c r="AL5" s="1"/>
      <c r="AM5" s="1" t="s">
        <v>52</v>
      </c>
      <c r="AN5" s="13" t="str">
        <f>IF(SUM(AN3:AN4)=0,"",(SUM(AN3:AN4)))</f>
        <v/>
      </c>
      <c r="AO5" s="1"/>
      <c r="AQ5" s="38">
        <v>0.75</v>
      </c>
      <c r="AR5" s="38">
        <v>0.69</v>
      </c>
      <c r="AT5" s="1">
        <f>IF(E5=AI3,1,0)</f>
        <v>0</v>
      </c>
      <c r="AU5" s="1" t="s">
        <v>58</v>
      </c>
      <c r="AW5" s="1"/>
      <c r="AZ5" s="19" t="s">
        <v>1</v>
      </c>
      <c r="BA5" s="2" t="e">
        <f>IF(BA6=1,0,IF(AT5=1,1,IF(AND(AT6=1,#REF!=1,AT8=1,E8&lt;=AQ5),1,IF(AND(AT6=1,#REF!=1,AT8=2,E8&lt;=AR5),1,IF(AND(AT6=1,#REF!=0,AT8=1,E8&lt;=#REF!),1,IF(AND(AT6=1,#REF!=0,AT8=2,E8&lt;=#REF!),1,0))))))</f>
        <v>#REF!</v>
      </c>
    </row>
    <row r="6" spans="1:59" s="15" customFormat="1" ht="15.75" customHeight="1" thickBot="1">
      <c r="A6" s="86"/>
      <c r="B6" s="88" t="s">
        <v>49</v>
      </c>
      <c r="C6" s="86"/>
      <c r="D6" s="86"/>
      <c r="E6" s="310"/>
      <c r="F6" s="342"/>
      <c r="G6" s="342"/>
      <c r="H6" s="342"/>
      <c r="I6" s="343"/>
      <c r="J6" s="66"/>
      <c r="K6" s="66"/>
      <c r="L6" s="66"/>
      <c r="M6" s="66"/>
      <c r="N6" s="66"/>
      <c r="O6" s="66"/>
      <c r="P6" s="66"/>
      <c r="Q6" s="66"/>
      <c r="R6" s="86"/>
      <c r="S6" s="86"/>
      <c r="T6" s="86"/>
      <c r="U6" s="86"/>
      <c r="V6" s="86"/>
      <c r="W6" s="86"/>
      <c r="X6" s="87"/>
      <c r="Y6" s="86"/>
      <c r="AA6" s="1" t="s">
        <v>52</v>
      </c>
      <c r="AB6" s="13">
        <f>SUM(AB3:AB5)</f>
        <v>1</v>
      </c>
      <c r="AC6" s="1"/>
      <c r="AD6" s="1"/>
      <c r="AE6" s="1" t="s">
        <v>52</v>
      </c>
      <c r="AF6" s="13" t="str">
        <f>IF(SUM(AF3:AF5)=0,"",(SUM(AF3:AF5)))</f>
        <v/>
      </c>
      <c r="AG6" s="1"/>
      <c r="AI6" s="1" t="s">
        <v>52</v>
      </c>
      <c r="AJ6" s="13" t="str">
        <f>IF(SUM(AJ3:AJ5)=0,"",(SUM(AJ3:AJ5)))</f>
        <v/>
      </c>
      <c r="AK6" s="1"/>
      <c r="AL6" s="1"/>
      <c r="AQ6" s="38">
        <v>0.56000000000000005</v>
      </c>
      <c r="AR6" s="36" t="s">
        <v>46</v>
      </c>
      <c r="AT6" s="1">
        <f>IF(E6=AM3,1,0)</f>
        <v>0</v>
      </c>
      <c r="AU6" s="1" t="s">
        <v>57</v>
      </c>
      <c r="AZ6" s="41" t="s">
        <v>2</v>
      </c>
      <c r="BA6" s="3">
        <f>IF(E8="",0,IF(AND(AT6=1,#REF!=1,AT8=1),IF(E8&lt;=AQ6,1,0),IF(AND(AT6=1,#REF!=0,AT8=1),IF(E8&lt;=#REF!,1,0),0)))</f>
        <v>0</v>
      </c>
    </row>
    <row r="7" spans="1:59" ht="15.75" customHeight="1" thickBot="1">
      <c r="A7" s="85"/>
      <c r="B7" s="344" t="s">
        <v>217</v>
      </c>
      <c r="C7" s="345"/>
      <c r="D7" s="346"/>
      <c r="E7" s="310"/>
      <c r="F7" s="342"/>
      <c r="G7" s="342"/>
      <c r="H7" s="342"/>
      <c r="I7" s="343"/>
      <c r="J7" s="89"/>
      <c r="K7" s="89"/>
      <c r="L7" s="89"/>
      <c r="M7" s="89"/>
      <c r="N7" s="89"/>
      <c r="O7" s="90"/>
      <c r="P7" s="90"/>
      <c r="Q7" s="90"/>
      <c r="R7" s="90"/>
      <c r="S7" s="90"/>
      <c r="T7" s="90"/>
      <c r="U7" s="90"/>
      <c r="V7" s="90"/>
      <c r="W7" s="90"/>
      <c r="X7" s="91"/>
      <c r="Y7" s="66"/>
      <c r="Z7" s="347" t="s">
        <v>3</v>
      </c>
      <c r="AA7" s="348"/>
      <c r="AB7" s="348"/>
      <c r="AC7" s="348"/>
      <c r="AD7" s="349"/>
      <c r="AI7" s="33"/>
      <c r="AJ7" s="13">
        <v>0</v>
      </c>
      <c r="AK7" s="1">
        <v>0</v>
      </c>
      <c r="AM7" s="33"/>
      <c r="AN7" s="13">
        <v>0</v>
      </c>
      <c r="AO7" s="1">
        <v>0</v>
      </c>
      <c r="AQ7" s="341" t="s">
        <v>45</v>
      </c>
      <c r="AR7" s="341"/>
    </row>
    <row r="8" spans="1:59" ht="15.75" customHeight="1" thickBot="1">
      <c r="A8" s="85"/>
      <c r="B8" s="344" t="s">
        <v>218</v>
      </c>
      <c r="C8" s="345"/>
      <c r="D8" s="346"/>
      <c r="E8" s="350"/>
      <c r="F8" s="351"/>
      <c r="G8" s="352"/>
      <c r="H8" s="353" t="s">
        <v>62</v>
      </c>
      <c r="I8" s="354"/>
      <c r="J8" s="355" t="s">
        <v>175</v>
      </c>
      <c r="K8" s="356"/>
      <c r="L8" s="356"/>
      <c r="M8" s="356"/>
      <c r="N8" s="356"/>
      <c r="O8" s="92"/>
      <c r="P8" s="92"/>
      <c r="Q8" s="92"/>
      <c r="R8" s="92"/>
      <c r="S8" s="92"/>
      <c r="T8" s="92"/>
      <c r="U8" s="92"/>
      <c r="V8" s="92"/>
      <c r="W8" s="92"/>
      <c r="X8" s="93"/>
      <c r="Y8" s="66"/>
      <c r="AB8" s="15"/>
      <c r="AC8" s="15"/>
      <c r="AD8" s="15"/>
      <c r="AE8" s="15"/>
      <c r="AF8" s="15"/>
      <c r="AG8" s="15"/>
      <c r="AH8" s="15"/>
      <c r="AI8" s="35" t="s">
        <v>8</v>
      </c>
      <c r="AJ8" s="13">
        <f>IF($E$7=AI8,1,0)</f>
        <v>0</v>
      </c>
      <c r="AK8" s="1">
        <v>1</v>
      </c>
      <c r="AM8" s="35" t="s">
        <v>33</v>
      </c>
      <c r="AN8" s="13">
        <f>IF($J$8=AM8,1,0)</f>
        <v>1</v>
      </c>
      <c r="AO8" s="1">
        <v>1</v>
      </c>
      <c r="AQ8" s="1" t="s">
        <v>43</v>
      </c>
      <c r="AR8" s="38" t="s">
        <v>42</v>
      </c>
      <c r="AT8" s="1">
        <f>IF(J8=AM8,1,IF(J8=#REF!,2,0))</f>
        <v>1</v>
      </c>
      <c r="AU8" s="42" t="s">
        <v>56</v>
      </c>
    </row>
    <row r="9" spans="1:59" ht="8.25" customHeight="1" thickBot="1">
      <c r="A9" s="66"/>
      <c r="B9" s="94"/>
      <c r="C9" s="83"/>
      <c r="D9" s="83"/>
      <c r="E9" s="95"/>
      <c r="F9" s="95"/>
      <c r="G9" s="95"/>
      <c r="H9" s="95"/>
      <c r="I9" s="95"/>
      <c r="J9" s="95"/>
      <c r="K9" s="95"/>
      <c r="L9" s="95"/>
      <c r="M9" s="95"/>
      <c r="N9" s="95"/>
      <c r="O9" s="95"/>
      <c r="P9" s="95"/>
      <c r="Q9" s="95"/>
      <c r="R9" s="95"/>
      <c r="S9" s="95"/>
      <c r="T9" s="95"/>
      <c r="U9" s="95"/>
      <c r="V9" s="95"/>
      <c r="W9" s="95"/>
      <c r="X9" s="95"/>
      <c r="Y9" s="66"/>
    </row>
    <row r="10" spans="1:59" ht="15.75" customHeight="1" thickBot="1">
      <c r="A10" s="85"/>
      <c r="B10" s="313" t="s">
        <v>50</v>
      </c>
      <c r="C10" s="314"/>
      <c r="D10" s="314"/>
      <c r="E10" s="314"/>
      <c r="F10" s="314"/>
      <c r="G10" s="314"/>
      <c r="H10" s="314"/>
      <c r="I10" s="314"/>
      <c r="J10" s="314"/>
      <c r="K10" s="314"/>
      <c r="L10" s="314"/>
      <c r="M10" s="314"/>
      <c r="N10" s="314"/>
      <c r="O10" s="314"/>
      <c r="P10" s="314"/>
      <c r="Q10" s="314"/>
      <c r="R10" s="314"/>
      <c r="S10" s="314"/>
      <c r="T10" s="314"/>
      <c r="U10" s="314"/>
      <c r="V10" s="314"/>
      <c r="W10" s="314"/>
      <c r="X10" s="315"/>
      <c r="Y10" s="66"/>
      <c r="AB10" s="13"/>
      <c r="AE10" s="32"/>
      <c r="AG10" s="1">
        <v>0</v>
      </c>
      <c r="AI10" s="33"/>
      <c r="AK10" s="1">
        <v>0</v>
      </c>
      <c r="AM10" s="33"/>
      <c r="AO10" s="1">
        <v>0</v>
      </c>
    </row>
    <row r="11" spans="1:59" ht="15.75" customHeight="1">
      <c r="A11" s="66"/>
      <c r="B11" s="75" t="s">
        <v>74</v>
      </c>
      <c r="C11" s="76"/>
      <c r="D11" s="76"/>
      <c r="E11" s="76"/>
      <c r="F11" s="76"/>
      <c r="G11" s="76"/>
      <c r="H11" s="76"/>
      <c r="I11" s="76"/>
      <c r="J11" s="76"/>
      <c r="K11" s="76"/>
      <c r="L11" s="76"/>
      <c r="M11" s="76"/>
      <c r="N11" s="76"/>
      <c r="O11" s="76"/>
      <c r="P11" s="77"/>
      <c r="Q11" s="77"/>
      <c r="R11" s="77"/>
      <c r="S11" s="77"/>
      <c r="T11" s="77"/>
      <c r="U11" s="76"/>
      <c r="V11" s="76"/>
      <c r="W11" s="76"/>
      <c r="X11" s="102"/>
      <c r="Y11" s="66"/>
      <c r="AA11" s="33" t="s">
        <v>3</v>
      </c>
      <c r="AB11" s="13">
        <f>IF(Z15=AA11,1,0)</f>
        <v>1</v>
      </c>
      <c r="AC11" s="1">
        <v>1</v>
      </c>
      <c r="AE11" s="34" t="s">
        <v>0</v>
      </c>
      <c r="AF11" s="13">
        <f>IF(U11=AE11,1,0)</f>
        <v>0</v>
      </c>
      <c r="AG11" s="1">
        <v>1</v>
      </c>
      <c r="AI11" s="35" t="s">
        <v>30</v>
      </c>
      <c r="AJ11" s="13">
        <f>IF(E13=AI11,1,0)</f>
        <v>0</v>
      </c>
      <c r="AK11" s="1">
        <v>1</v>
      </c>
      <c r="AM11" s="35" t="s">
        <v>32</v>
      </c>
      <c r="AN11" s="13">
        <f>IF(E14=AM11,1,0)</f>
        <v>0</v>
      </c>
      <c r="AO11" s="1">
        <v>1</v>
      </c>
      <c r="AZ11" s="1" t="str">
        <f>B11</f>
        <v>（２）設備システムの高効率化</v>
      </c>
    </row>
    <row r="12" spans="1:59" ht="15.75" customHeight="1" thickBot="1">
      <c r="A12" s="66"/>
      <c r="B12" s="81" t="s">
        <v>47</v>
      </c>
      <c r="C12" s="66"/>
      <c r="D12" s="66"/>
      <c r="E12" s="103"/>
      <c r="F12" s="83"/>
      <c r="G12" s="83"/>
      <c r="H12" s="83"/>
      <c r="I12" s="83"/>
      <c r="J12" s="84"/>
      <c r="K12" s="84"/>
      <c r="L12" s="84"/>
      <c r="M12" s="84"/>
      <c r="N12" s="84"/>
      <c r="O12" s="84"/>
      <c r="P12" s="84"/>
      <c r="Q12" s="84"/>
      <c r="R12" s="84"/>
      <c r="S12" s="84"/>
      <c r="T12" s="84"/>
      <c r="U12" s="84"/>
      <c r="V12" s="84"/>
      <c r="W12" s="84"/>
      <c r="X12" s="104"/>
      <c r="Y12" s="66"/>
      <c r="AA12" s="35" t="s">
        <v>4</v>
      </c>
      <c r="AB12" s="13">
        <f>IF(Z15=AA12,2,0)</f>
        <v>0</v>
      </c>
      <c r="AC12" s="1">
        <v>2</v>
      </c>
      <c r="AE12" s="34" t="s">
        <v>1</v>
      </c>
      <c r="AF12" s="13">
        <f>IF(U11=AE12,2,0)</f>
        <v>0</v>
      </c>
      <c r="AG12" s="1">
        <v>2</v>
      </c>
      <c r="AI12" s="35" t="s">
        <v>67</v>
      </c>
      <c r="AJ12" s="13">
        <f>IF(E13=AI12,2,0)</f>
        <v>0</v>
      </c>
      <c r="AK12" s="1">
        <v>2</v>
      </c>
      <c r="AM12" s="12" t="s">
        <v>31</v>
      </c>
      <c r="AN12" s="13">
        <f>IF(E14=AM12,2,0)</f>
        <v>0</v>
      </c>
      <c r="AO12" s="1">
        <v>2</v>
      </c>
      <c r="AZ12" s="1" t="s">
        <v>12</v>
      </c>
    </row>
    <row r="13" spans="1:59" s="7" customFormat="1" ht="15.75" customHeight="1" thickBot="1">
      <c r="A13" s="72"/>
      <c r="B13" s="100" t="s">
        <v>63</v>
      </c>
      <c r="C13" s="72"/>
      <c r="D13" s="105"/>
      <c r="E13" s="310"/>
      <c r="F13" s="342"/>
      <c r="G13" s="342"/>
      <c r="H13" s="342"/>
      <c r="I13" s="343"/>
      <c r="J13" s="70"/>
      <c r="K13" s="70"/>
      <c r="L13" s="70"/>
      <c r="M13" s="70"/>
      <c r="N13" s="70"/>
      <c r="O13" s="70"/>
      <c r="P13" s="70"/>
      <c r="Q13" s="70"/>
      <c r="R13" s="72"/>
      <c r="S13" s="72"/>
      <c r="T13" s="72"/>
      <c r="U13" s="72"/>
      <c r="V13" s="72"/>
      <c r="W13" s="72"/>
      <c r="X13" s="106"/>
      <c r="Y13" s="72"/>
      <c r="AA13" s="12" t="s">
        <v>53</v>
      </c>
      <c r="AB13" s="13">
        <f>IF(Z15=AA13,4,0)</f>
        <v>0</v>
      </c>
      <c r="AC13" s="1">
        <v>4</v>
      </c>
      <c r="AD13" s="1"/>
      <c r="AE13" s="40" t="s">
        <v>2</v>
      </c>
      <c r="AF13" s="13">
        <f>IF(U11=AE13,3,0)</f>
        <v>0</v>
      </c>
      <c r="AG13" s="1">
        <v>3</v>
      </c>
      <c r="AI13" s="12" t="s">
        <v>31</v>
      </c>
      <c r="AJ13" s="13">
        <f>IF(E13=AI13,3,0)</f>
        <v>0</v>
      </c>
      <c r="AK13" s="1">
        <v>3</v>
      </c>
      <c r="AM13" s="1" t="s">
        <v>52</v>
      </c>
      <c r="AN13" s="13" t="str">
        <f>IF(SUM(AN10:AN12)=0,"",(SUM(AN10:AN12)))</f>
        <v/>
      </c>
      <c r="AO13" s="1"/>
      <c r="AZ13" s="21" t="s">
        <v>0</v>
      </c>
      <c r="BA13" s="23">
        <f>IF(SUM(BA14:BA15)=0,1,0)</f>
        <v>0</v>
      </c>
    </row>
    <row r="14" spans="1:59" s="7" customFormat="1" ht="15.75" customHeight="1" thickBot="1">
      <c r="A14" s="72"/>
      <c r="B14" s="96" t="s">
        <v>64</v>
      </c>
      <c r="C14" s="72"/>
      <c r="D14" s="72"/>
      <c r="E14" s="310"/>
      <c r="F14" s="342"/>
      <c r="G14" s="342"/>
      <c r="H14" s="342"/>
      <c r="I14" s="343"/>
      <c r="J14" s="70"/>
      <c r="K14" s="70"/>
      <c r="L14" s="70"/>
      <c r="M14" s="70"/>
      <c r="N14" s="70"/>
      <c r="O14" s="70"/>
      <c r="P14" s="70"/>
      <c r="Q14" s="70"/>
      <c r="R14" s="72"/>
      <c r="S14" s="72"/>
      <c r="T14" s="72"/>
      <c r="U14" s="72"/>
      <c r="V14" s="72"/>
      <c r="W14" s="72"/>
      <c r="X14" s="106"/>
      <c r="Y14" s="72"/>
      <c r="AA14" s="1" t="s">
        <v>52</v>
      </c>
      <c r="AB14" s="13">
        <f>SUM(AB11:AB13)</f>
        <v>1</v>
      </c>
      <c r="AC14" s="1"/>
      <c r="AD14" s="1"/>
      <c r="AE14" s="1" t="s">
        <v>52</v>
      </c>
      <c r="AF14" s="13" t="str">
        <f>IF(SUM(AF10:AF13)=0,"",(SUM(AF10:AF13)))</f>
        <v/>
      </c>
      <c r="AG14" s="1"/>
      <c r="AI14" s="1" t="s">
        <v>52</v>
      </c>
      <c r="AJ14" s="13" t="str">
        <f>IF(SUM(AJ10:AJ13)=0,"",(SUM(AJ10:AJ13)))</f>
        <v/>
      </c>
      <c r="AK14" s="1"/>
      <c r="AZ14" s="22" t="s">
        <v>1</v>
      </c>
      <c r="BA14" s="46">
        <f>IF(BA15=1,0,IF(OR(AND(E16&gt;=0,E16&lt;5),E13=AI11),1,""))</f>
        <v>1</v>
      </c>
    </row>
    <row r="15" spans="1:59" ht="15.75" customHeight="1" thickBot="1">
      <c r="A15" s="85"/>
      <c r="B15" s="316" t="s">
        <v>203</v>
      </c>
      <c r="C15" s="317"/>
      <c r="D15" s="318"/>
      <c r="E15" s="310"/>
      <c r="F15" s="342"/>
      <c r="G15" s="342"/>
      <c r="H15" s="342"/>
      <c r="I15" s="343"/>
      <c r="J15" s="107"/>
      <c r="K15" s="108"/>
      <c r="L15" s="108"/>
      <c r="M15" s="108"/>
      <c r="N15" s="108"/>
      <c r="O15" s="109"/>
      <c r="P15" s="109"/>
      <c r="Q15" s="109"/>
      <c r="R15" s="109"/>
      <c r="S15" s="109"/>
      <c r="T15" s="109"/>
      <c r="U15" s="109"/>
      <c r="V15" s="108"/>
      <c r="W15" s="108"/>
      <c r="X15" s="110"/>
      <c r="Y15" s="66"/>
      <c r="Z15" s="310" t="s">
        <v>3</v>
      </c>
      <c r="AA15" s="311"/>
      <c r="AB15" s="311"/>
      <c r="AC15" s="311"/>
      <c r="AD15" s="312"/>
      <c r="AI15" s="33"/>
      <c r="AK15" s="1">
        <v>0</v>
      </c>
      <c r="AM15" s="33"/>
      <c r="AO15" s="1">
        <v>0</v>
      </c>
      <c r="AZ15" s="41" t="s">
        <v>2</v>
      </c>
      <c r="BA15" s="3" t="str">
        <f>IF(E16="","",IF(E16&gt;=5,1,""))</f>
        <v/>
      </c>
    </row>
    <row r="16" spans="1:59" ht="15.75" customHeight="1" thickBot="1">
      <c r="A16" s="85"/>
      <c r="B16" s="111" t="s">
        <v>204</v>
      </c>
      <c r="C16" s="112"/>
      <c r="D16" s="113"/>
      <c r="E16" s="377"/>
      <c r="F16" s="378"/>
      <c r="G16" s="379"/>
      <c r="H16" s="380"/>
      <c r="I16" s="381"/>
      <c r="J16" s="94"/>
      <c r="K16" s="66"/>
      <c r="L16" s="66"/>
      <c r="M16" s="66"/>
      <c r="N16" s="66"/>
      <c r="O16" s="278"/>
      <c r="P16" s="278"/>
      <c r="Q16" s="278"/>
      <c r="R16" s="278"/>
      <c r="S16" s="362"/>
      <c r="T16" s="362"/>
      <c r="U16" s="362"/>
      <c r="V16" s="94"/>
      <c r="W16" s="66"/>
      <c r="X16" s="85"/>
      <c r="Y16" s="66"/>
      <c r="Z16" s="310" t="s">
        <v>35</v>
      </c>
      <c r="AA16" s="311"/>
      <c r="AB16" s="311"/>
      <c r="AC16" s="311"/>
      <c r="AD16" s="312"/>
      <c r="AI16" s="35" t="s">
        <v>8</v>
      </c>
      <c r="AJ16" s="13">
        <f>IF(E15=AI16,1,0)</f>
        <v>0</v>
      </c>
      <c r="AK16" s="1">
        <v>1</v>
      </c>
      <c r="AM16" s="35" t="s">
        <v>34</v>
      </c>
      <c r="AN16" s="13">
        <f>IF(Z16=AM16,1,0)</f>
        <v>0</v>
      </c>
      <c r="AO16" s="1">
        <v>1</v>
      </c>
    </row>
    <row r="17" spans="1:53" ht="15.75" customHeight="1" thickBot="1">
      <c r="A17" s="85"/>
      <c r="B17" s="81"/>
      <c r="C17" s="66"/>
      <c r="D17" s="66"/>
      <c r="E17" s="363" t="s">
        <v>36</v>
      </c>
      <c r="F17" s="364"/>
      <c r="G17" s="364"/>
      <c r="H17" s="365"/>
      <c r="I17" s="366" t="s">
        <v>37</v>
      </c>
      <c r="J17" s="367"/>
      <c r="K17" s="367"/>
      <c r="L17" s="368"/>
      <c r="M17" s="369" t="s">
        <v>38</v>
      </c>
      <c r="N17" s="370"/>
      <c r="O17" s="371"/>
      <c r="P17" s="372"/>
      <c r="Q17" s="373" t="s">
        <v>39</v>
      </c>
      <c r="R17" s="374"/>
      <c r="S17" s="374"/>
      <c r="T17" s="374"/>
      <c r="U17" s="375" t="s">
        <v>40</v>
      </c>
      <c r="V17" s="376"/>
      <c r="W17" s="114"/>
      <c r="X17" s="85"/>
      <c r="Y17" s="66"/>
      <c r="AI17" s="12" t="s">
        <v>66</v>
      </c>
      <c r="AJ17" s="13">
        <f>IF(E15=AI17,2,0)</f>
        <v>0</v>
      </c>
      <c r="AK17" s="1">
        <v>2</v>
      </c>
      <c r="AM17" s="12" t="s">
        <v>35</v>
      </c>
      <c r="AN17" s="13">
        <f>IF(Z16=AM17,2,0)</f>
        <v>2</v>
      </c>
      <c r="AO17" s="1">
        <v>2</v>
      </c>
    </row>
    <row r="18" spans="1:53" ht="15.75" customHeight="1" thickBot="1">
      <c r="A18" s="85"/>
      <c r="B18" s="88" t="s">
        <v>205</v>
      </c>
      <c r="C18" s="83"/>
      <c r="D18" s="73"/>
      <c r="E18" s="271"/>
      <c r="F18" s="272"/>
      <c r="G18" s="272"/>
      <c r="H18" s="273"/>
      <c r="I18" s="271"/>
      <c r="J18" s="272"/>
      <c r="K18" s="272"/>
      <c r="L18" s="273"/>
      <c r="M18" s="271"/>
      <c r="N18" s="272"/>
      <c r="O18" s="272"/>
      <c r="P18" s="273"/>
      <c r="Q18" s="271"/>
      <c r="R18" s="272"/>
      <c r="S18" s="272"/>
      <c r="T18" s="273"/>
      <c r="U18" s="278" t="s">
        <v>9</v>
      </c>
      <c r="V18" s="383"/>
      <c r="W18" s="115"/>
      <c r="X18" s="98"/>
      <c r="Y18" s="66"/>
      <c r="AI18" s="47" t="s">
        <v>65</v>
      </c>
      <c r="AJ18" s="13">
        <f>IF($E$7=AI18,3,0)</f>
        <v>0</v>
      </c>
      <c r="AK18" s="1">
        <v>3</v>
      </c>
      <c r="AM18" s="1" t="s">
        <v>52</v>
      </c>
      <c r="AN18" s="13">
        <f>IF(SUM(AN15:AN17)=0,"",(SUM(AN15:AN17)))</f>
        <v>2</v>
      </c>
    </row>
    <row r="19" spans="1:53" ht="8.2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c r="Y19" s="66"/>
    </row>
    <row r="20" spans="1:53" ht="15.75" customHeight="1" thickBot="1">
      <c r="A20" s="66"/>
      <c r="B20" s="75" t="s">
        <v>88</v>
      </c>
      <c r="C20" s="116"/>
      <c r="D20" s="116"/>
      <c r="E20" s="78"/>
      <c r="F20" s="78"/>
      <c r="G20" s="78"/>
      <c r="H20" s="78"/>
      <c r="I20" s="78"/>
      <c r="J20" s="77"/>
      <c r="K20" s="77"/>
      <c r="L20" s="77"/>
      <c r="M20" s="77"/>
      <c r="N20" s="77"/>
      <c r="O20" s="77"/>
      <c r="P20" s="77"/>
      <c r="Q20" s="77"/>
      <c r="R20" s="77"/>
      <c r="S20" s="77"/>
      <c r="T20" s="77"/>
      <c r="U20" s="77"/>
      <c r="V20" s="77"/>
      <c r="W20" s="77"/>
      <c r="X20" s="117"/>
      <c r="Y20" s="66"/>
      <c r="AN20" s="24"/>
      <c r="AO20" s="24"/>
      <c r="AP20" s="24"/>
      <c r="AQ20" s="24"/>
      <c r="AR20" s="24"/>
      <c r="AS20" s="24"/>
      <c r="AU20" s="24"/>
      <c r="AW20" s="43"/>
      <c r="BA20" s="9"/>
    </row>
    <row r="21" spans="1:53" ht="15.75" customHeight="1" thickBot="1">
      <c r="A21" s="66"/>
      <c r="B21" s="118" t="s">
        <v>108</v>
      </c>
      <c r="C21" s="119"/>
      <c r="D21" s="119"/>
      <c r="E21" s="382"/>
      <c r="F21" s="382"/>
      <c r="G21" s="382"/>
      <c r="H21" s="382"/>
      <c r="I21" s="382"/>
      <c r="J21" s="120"/>
      <c r="K21" s="323"/>
      <c r="L21" s="324"/>
      <c r="M21" s="324"/>
      <c r="N21" s="324"/>
      <c r="O21" s="325"/>
      <c r="P21" s="121" t="s">
        <v>109</v>
      </c>
      <c r="Q21" s="122"/>
      <c r="R21" s="122"/>
      <c r="S21" s="122"/>
      <c r="T21" s="122"/>
      <c r="U21" s="122"/>
      <c r="V21" s="122"/>
      <c r="W21" s="122"/>
      <c r="X21" s="123"/>
      <c r="Y21" s="66"/>
      <c r="AN21" s="24"/>
      <c r="AO21" s="24"/>
      <c r="AP21" s="24"/>
      <c r="AQ21" s="24"/>
      <c r="AR21" s="24"/>
      <c r="AS21" s="24"/>
      <c r="AU21" s="24"/>
      <c r="AW21" s="43"/>
      <c r="BA21" s="9"/>
    </row>
    <row r="22" spans="1:53" ht="15.75" customHeight="1" thickBot="1">
      <c r="A22" s="66"/>
      <c r="B22" s="124" t="s">
        <v>110</v>
      </c>
      <c r="C22" s="125"/>
      <c r="D22" s="125"/>
      <c r="E22" s="319"/>
      <c r="F22" s="319"/>
      <c r="G22" s="319"/>
      <c r="H22" s="319"/>
      <c r="I22" s="319"/>
      <c r="J22" s="126"/>
      <c r="K22" s="326">
        <f>ROUNDDOWN(K21*0.05,2)</f>
        <v>0</v>
      </c>
      <c r="L22" s="327"/>
      <c r="M22" s="327"/>
      <c r="N22" s="327"/>
      <c r="O22" s="328"/>
      <c r="P22" s="127" t="s">
        <v>191</v>
      </c>
      <c r="Q22" s="332" t="s">
        <v>192</v>
      </c>
      <c r="R22" s="332"/>
      <c r="S22" s="332"/>
      <c r="T22" s="332"/>
      <c r="U22" s="332"/>
      <c r="V22" s="332"/>
      <c r="W22" s="66"/>
      <c r="X22" s="85"/>
      <c r="Y22" s="66"/>
      <c r="AN22" s="24"/>
      <c r="AO22" s="24"/>
      <c r="AP22" s="24"/>
      <c r="AQ22" s="24"/>
      <c r="AR22" s="24"/>
      <c r="AS22" s="24"/>
      <c r="AU22" s="24"/>
      <c r="AW22" s="43"/>
      <c r="BA22" s="9"/>
    </row>
    <row r="23" spans="1:53" ht="15.75" customHeight="1" thickBot="1">
      <c r="A23" s="66"/>
      <c r="B23" s="124" t="s">
        <v>111</v>
      </c>
      <c r="C23" s="125"/>
      <c r="D23" s="125"/>
      <c r="E23" s="319"/>
      <c r="F23" s="319"/>
      <c r="G23" s="319"/>
      <c r="H23" s="319"/>
      <c r="I23" s="319"/>
      <c r="J23" s="125"/>
      <c r="K23" s="329"/>
      <c r="L23" s="330"/>
      <c r="M23" s="330"/>
      <c r="N23" s="330"/>
      <c r="O23" s="331"/>
      <c r="P23" s="128" t="s">
        <v>109</v>
      </c>
      <c r="Q23" s="333" t="str">
        <f>IF(K23&gt;10000,"10,000㎡超",IF(K23&gt;=5000,"5,000㎡以上10,000㎡以下",IF(K23&gt;=2000,"2,000㎡以上5,000㎡未満",IF(K23&lt;2000,"2,000㎡未満"))))</f>
        <v>2,000㎡未満</v>
      </c>
      <c r="R23" s="333"/>
      <c r="S23" s="333"/>
      <c r="T23" s="333"/>
      <c r="U23" s="333"/>
      <c r="V23" s="333"/>
      <c r="W23" s="66"/>
      <c r="X23" s="85"/>
      <c r="Y23" s="66"/>
      <c r="AN23" s="24"/>
      <c r="AO23" s="24"/>
      <c r="AP23" s="24"/>
      <c r="AQ23" s="24"/>
      <c r="AR23" s="24"/>
      <c r="AS23" s="24"/>
      <c r="AU23" s="24"/>
      <c r="AW23" s="43"/>
      <c r="BA23" s="9"/>
    </row>
    <row r="24" spans="1:53" ht="15.75" customHeight="1">
      <c r="A24" s="66"/>
      <c r="B24" s="124" t="s">
        <v>112</v>
      </c>
      <c r="C24" s="125"/>
      <c r="D24" s="125"/>
      <c r="E24" s="319"/>
      <c r="F24" s="319"/>
      <c r="G24" s="319"/>
      <c r="H24" s="319"/>
      <c r="I24" s="319"/>
      <c r="J24" s="125"/>
      <c r="K24" s="334">
        <f>IF(K23&gt;10000,36,IF(K23&gt;=5000,18,IF(K23&gt;=2000,9,IF(K23&lt;2000,0))))</f>
        <v>0</v>
      </c>
      <c r="L24" s="335"/>
      <c r="M24" s="335"/>
      <c r="N24" s="335"/>
      <c r="O24" s="336"/>
      <c r="P24" s="129" t="s">
        <v>26</v>
      </c>
      <c r="Q24" s="130"/>
      <c r="R24" s="130"/>
      <c r="S24" s="90"/>
      <c r="T24" s="90"/>
      <c r="U24" s="66"/>
      <c r="V24" s="66"/>
      <c r="W24" s="66"/>
      <c r="X24" s="85"/>
      <c r="Y24" s="66"/>
      <c r="AN24" s="24"/>
      <c r="AO24" s="24"/>
      <c r="AP24" s="24"/>
      <c r="AQ24" s="24"/>
      <c r="AR24" s="24"/>
      <c r="AS24" s="24"/>
      <c r="AU24" s="24"/>
      <c r="AW24" s="43"/>
      <c r="BA24" s="9"/>
    </row>
    <row r="25" spans="1:53" ht="15.75" customHeight="1" thickBot="1">
      <c r="A25" s="66"/>
      <c r="B25" s="124" t="s">
        <v>113</v>
      </c>
      <c r="C25" s="125"/>
      <c r="D25" s="125"/>
      <c r="E25" s="319"/>
      <c r="F25" s="319"/>
      <c r="G25" s="319"/>
      <c r="H25" s="319"/>
      <c r="I25" s="319"/>
      <c r="J25" s="125"/>
      <c r="K25" s="337">
        <f>IF(K23&gt;10000,12,IF(K23&gt;=5000,6,IF(K23&gt;=2000,3,IF(K23&lt;2000,0))))</f>
        <v>0</v>
      </c>
      <c r="L25" s="338"/>
      <c r="M25" s="338"/>
      <c r="N25" s="338"/>
      <c r="O25" s="339"/>
      <c r="P25" s="131" t="s">
        <v>26</v>
      </c>
      <c r="Q25" s="130"/>
      <c r="R25" s="130"/>
      <c r="S25" s="90"/>
      <c r="T25" s="90"/>
      <c r="U25" s="66"/>
      <c r="V25" s="66"/>
      <c r="W25" s="66"/>
      <c r="X25" s="85"/>
      <c r="Y25" s="66"/>
      <c r="AN25" s="24"/>
      <c r="AO25" s="24"/>
      <c r="AP25" s="24"/>
      <c r="AQ25" s="24"/>
      <c r="AR25" s="24"/>
      <c r="AS25" s="24"/>
      <c r="AU25" s="24"/>
      <c r="AW25" s="43"/>
      <c r="BA25" s="9"/>
    </row>
    <row r="26" spans="1:53" ht="15.75" customHeight="1" thickBot="1">
      <c r="A26" s="66"/>
      <c r="B26" s="124" t="s">
        <v>114</v>
      </c>
      <c r="C26" s="125"/>
      <c r="D26" s="125"/>
      <c r="E26" s="319"/>
      <c r="F26" s="319"/>
      <c r="G26" s="319"/>
      <c r="H26" s="319"/>
      <c r="I26" s="319"/>
      <c r="J26" s="125"/>
      <c r="K26" s="329"/>
      <c r="L26" s="330"/>
      <c r="M26" s="330"/>
      <c r="N26" s="330"/>
      <c r="O26" s="331"/>
      <c r="P26" s="128" t="s">
        <v>109</v>
      </c>
      <c r="Q26" s="130"/>
      <c r="R26" s="130"/>
      <c r="S26" s="90"/>
      <c r="T26" s="90"/>
      <c r="U26" s="66"/>
      <c r="V26" s="66"/>
      <c r="W26" s="66"/>
      <c r="X26" s="85"/>
      <c r="Y26" s="66"/>
      <c r="AN26" s="24"/>
      <c r="AO26" s="24"/>
      <c r="AP26" s="24"/>
      <c r="AQ26" s="24"/>
      <c r="AR26" s="24"/>
      <c r="AS26" s="24"/>
      <c r="AU26" s="24"/>
      <c r="AW26" s="43"/>
      <c r="BA26" s="9"/>
    </row>
    <row r="27" spans="1:53" ht="15.75" customHeight="1">
      <c r="A27" s="66"/>
      <c r="B27" s="124" t="s">
        <v>115</v>
      </c>
      <c r="C27" s="125"/>
      <c r="D27" s="125"/>
      <c r="E27" s="319"/>
      <c r="F27" s="319"/>
      <c r="G27" s="319"/>
      <c r="H27" s="319"/>
      <c r="I27" s="319"/>
      <c r="J27" s="125"/>
      <c r="K27" s="340">
        <f>K21-K26</f>
        <v>0</v>
      </c>
      <c r="L27" s="335"/>
      <c r="M27" s="335"/>
      <c r="N27" s="335"/>
      <c r="O27" s="336"/>
      <c r="P27" s="129" t="s">
        <v>116</v>
      </c>
      <c r="Q27" s="130"/>
      <c r="R27" s="130"/>
      <c r="S27" s="90"/>
      <c r="T27" s="90"/>
      <c r="U27" s="66"/>
      <c r="V27" s="66"/>
      <c r="W27" s="66"/>
      <c r="X27" s="85"/>
      <c r="Y27" s="66"/>
      <c r="AN27" s="24"/>
      <c r="AO27" s="24"/>
      <c r="AP27" s="24"/>
      <c r="AQ27" s="24"/>
      <c r="AR27" s="24"/>
      <c r="AS27" s="24"/>
      <c r="AU27" s="24"/>
      <c r="AW27" s="43"/>
      <c r="BA27" s="9"/>
    </row>
    <row r="28" spans="1:53" ht="15.75" customHeight="1">
      <c r="A28" s="66"/>
      <c r="B28" s="124" t="s">
        <v>117</v>
      </c>
      <c r="C28" s="125"/>
      <c r="D28" s="125"/>
      <c r="E28" s="319"/>
      <c r="F28" s="319"/>
      <c r="G28" s="319"/>
      <c r="H28" s="319"/>
      <c r="I28" s="319"/>
      <c r="J28" s="125"/>
      <c r="K28" s="357">
        <f>IF(K22&lt;K27,K22,K27)</f>
        <v>0</v>
      </c>
      <c r="L28" s="358"/>
      <c r="M28" s="358"/>
      <c r="N28" s="358"/>
      <c r="O28" s="359"/>
      <c r="P28" s="127" t="s">
        <v>109</v>
      </c>
      <c r="Q28" s="130"/>
      <c r="R28" s="130"/>
      <c r="S28" s="90"/>
      <c r="T28" s="90"/>
      <c r="U28" s="66"/>
      <c r="V28" s="66"/>
      <c r="W28" s="66"/>
      <c r="X28" s="85"/>
      <c r="Y28" s="66"/>
      <c r="AN28" s="24"/>
      <c r="AO28" s="24"/>
      <c r="AP28" s="24"/>
      <c r="AQ28" s="24"/>
      <c r="AR28" s="24"/>
      <c r="AS28" s="24"/>
      <c r="AU28" s="24"/>
      <c r="AW28" s="43"/>
      <c r="BA28" s="9"/>
    </row>
    <row r="29" spans="1:53" ht="15.75" customHeight="1">
      <c r="A29" s="66"/>
      <c r="B29" s="124" t="s">
        <v>119</v>
      </c>
      <c r="C29" s="125"/>
      <c r="D29" s="125"/>
      <c r="E29" s="319"/>
      <c r="F29" s="319"/>
      <c r="G29" s="319"/>
      <c r="H29" s="319"/>
      <c r="I29" s="319"/>
      <c r="J29" s="125"/>
      <c r="K29" s="360">
        <f>ROUNDDOWN(K28*0.15,0)</f>
        <v>0</v>
      </c>
      <c r="L29" s="319"/>
      <c r="M29" s="319"/>
      <c r="N29" s="319"/>
      <c r="O29" s="361"/>
      <c r="P29" s="127" t="s">
        <v>118</v>
      </c>
      <c r="Q29" s="130"/>
      <c r="R29" s="130"/>
      <c r="S29" s="90"/>
      <c r="T29" s="90"/>
      <c r="U29" s="66"/>
      <c r="V29" s="66"/>
      <c r="W29" s="66"/>
      <c r="X29" s="85"/>
      <c r="Y29" s="66"/>
      <c r="AN29" s="24"/>
      <c r="AO29" s="24"/>
      <c r="AP29" s="24"/>
      <c r="AQ29" s="24"/>
      <c r="AR29" s="24"/>
      <c r="AS29" s="24"/>
      <c r="AU29" s="24"/>
      <c r="AW29" s="43"/>
      <c r="BA29" s="9"/>
    </row>
    <row r="30" spans="1:53" ht="15.75" customHeight="1" thickBot="1">
      <c r="A30" s="66"/>
      <c r="B30" s="124" t="s">
        <v>120</v>
      </c>
      <c r="C30" s="125"/>
      <c r="D30" s="125"/>
      <c r="E30" s="126"/>
      <c r="F30" s="125"/>
      <c r="G30" s="125"/>
      <c r="H30" s="125"/>
      <c r="I30" s="125"/>
      <c r="J30" s="125"/>
      <c r="K30" s="337">
        <f>IF(K29&gt;K24,K24,IF(K29&gt;=K25,K29,K25))</f>
        <v>0</v>
      </c>
      <c r="L30" s="338"/>
      <c r="M30" s="338"/>
      <c r="N30" s="338"/>
      <c r="O30" s="339"/>
      <c r="P30" s="132" t="s">
        <v>121</v>
      </c>
      <c r="Q30" s="130"/>
      <c r="R30" s="130"/>
      <c r="S30" s="90"/>
      <c r="T30" s="90"/>
      <c r="U30" s="66"/>
      <c r="V30" s="66"/>
      <c r="W30" s="66"/>
      <c r="X30" s="85"/>
      <c r="Y30" s="66"/>
      <c r="AN30" s="24"/>
      <c r="AO30" s="24"/>
      <c r="AP30" s="24"/>
      <c r="AQ30" s="24"/>
      <c r="AR30" s="24"/>
      <c r="AS30" s="24"/>
      <c r="AU30" s="24"/>
      <c r="AW30" s="43"/>
      <c r="BA30" s="9"/>
    </row>
    <row r="31" spans="1:53" ht="15.75" customHeight="1" thickBot="1">
      <c r="A31" s="66"/>
      <c r="B31" s="124" t="s">
        <v>89</v>
      </c>
      <c r="C31" s="125"/>
      <c r="D31" s="125"/>
      <c r="E31" s="126"/>
      <c r="F31" s="125"/>
      <c r="G31" s="125"/>
      <c r="H31" s="125"/>
      <c r="I31" s="125"/>
      <c r="J31" s="125"/>
      <c r="K31" s="310"/>
      <c r="L31" s="311"/>
      <c r="M31" s="311"/>
      <c r="N31" s="311"/>
      <c r="O31" s="312"/>
      <c r="P31" s="130"/>
      <c r="Q31" s="130"/>
      <c r="R31" s="130"/>
      <c r="S31" s="90"/>
      <c r="T31" s="90"/>
      <c r="U31" s="66"/>
      <c r="V31" s="66"/>
      <c r="W31" s="66"/>
      <c r="X31" s="85"/>
      <c r="Y31" s="66"/>
      <c r="AN31" s="24"/>
      <c r="AO31" s="24"/>
      <c r="AP31" s="24"/>
      <c r="AQ31" s="24"/>
      <c r="AR31" s="24"/>
      <c r="AS31" s="24"/>
      <c r="AU31" s="24"/>
      <c r="AW31" s="43"/>
      <c r="BA31" s="9"/>
    </row>
    <row r="32" spans="1:53" ht="15.75" customHeight="1" thickBot="1">
      <c r="A32" s="66"/>
      <c r="B32" s="124" t="s">
        <v>122</v>
      </c>
      <c r="C32" s="125"/>
      <c r="D32" s="125"/>
      <c r="E32" s="126"/>
      <c r="F32" s="125"/>
      <c r="G32" s="125"/>
      <c r="H32" s="125"/>
      <c r="I32" s="125"/>
      <c r="J32" s="125"/>
      <c r="K32" s="401">
        <f>IF(K31="評価基準",K30*2,K30*3)</f>
        <v>0</v>
      </c>
      <c r="L32" s="381"/>
      <c r="M32" s="381"/>
      <c r="N32" s="381"/>
      <c r="O32" s="402"/>
      <c r="P32" s="132" t="s">
        <v>26</v>
      </c>
      <c r="Q32" s="130"/>
      <c r="R32" s="130"/>
      <c r="S32" s="90"/>
      <c r="T32" s="90"/>
      <c r="U32" s="66"/>
      <c r="V32" s="66"/>
      <c r="W32" s="66"/>
      <c r="X32" s="85"/>
      <c r="Y32" s="66"/>
      <c r="AN32" s="24"/>
      <c r="AO32" s="24"/>
      <c r="AP32" s="24"/>
      <c r="AQ32" s="24"/>
      <c r="AR32" s="24"/>
      <c r="AS32" s="24"/>
      <c r="AU32" s="24"/>
      <c r="AW32" s="43"/>
      <c r="BA32" s="9"/>
    </row>
    <row r="33" spans="1:53" ht="15.75" customHeight="1" thickBot="1">
      <c r="A33" s="66"/>
      <c r="B33" s="124" t="s">
        <v>196</v>
      </c>
      <c r="C33" s="125"/>
      <c r="D33" s="125"/>
      <c r="E33" s="126"/>
      <c r="F33" s="125"/>
      <c r="G33" s="125"/>
      <c r="H33" s="125"/>
      <c r="I33" s="125"/>
      <c r="J33" s="125"/>
      <c r="K33" s="310"/>
      <c r="L33" s="311"/>
      <c r="M33" s="311"/>
      <c r="N33" s="311"/>
      <c r="O33" s="312"/>
      <c r="P33" s="132" t="s">
        <v>198</v>
      </c>
      <c r="Q33" s="130"/>
      <c r="R33" s="130"/>
      <c r="S33" s="90"/>
      <c r="T33" s="90"/>
      <c r="U33" s="66"/>
      <c r="V33" s="66"/>
      <c r="W33" s="66"/>
      <c r="X33" s="85"/>
      <c r="Y33" s="66"/>
      <c r="AN33" s="24"/>
      <c r="AO33" s="24"/>
      <c r="AP33" s="24"/>
      <c r="AQ33" s="24"/>
      <c r="AR33" s="24"/>
      <c r="AS33" s="24"/>
      <c r="AU33" s="24"/>
      <c r="AW33" s="43"/>
      <c r="BA33" s="9"/>
    </row>
    <row r="34" spans="1:53" ht="15.75" customHeight="1" thickBot="1">
      <c r="A34" s="66"/>
      <c r="B34" s="124" t="s">
        <v>197</v>
      </c>
      <c r="C34" s="125"/>
      <c r="D34" s="125"/>
      <c r="E34" s="126"/>
      <c r="F34" s="125"/>
      <c r="G34" s="125"/>
      <c r="H34" s="125"/>
      <c r="I34" s="125"/>
      <c r="J34" s="125"/>
      <c r="K34" s="310"/>
      <c r="L34" s="311"/>
      <c r="M34" s="311"/>
      <c r="N34" s="311"/>
      <c r="O34" s="312"/>
      <c r="P34" s="132" t="s">
        <v>199</v>
      </c>
      <c r="Q34" s="130"/>
      <c r="R34" s="130"/>
      <c r="S34" s="90"/>
      <c r="T34" s="90"/>
      <c r="U34" s="66"/>
      <c r="V34" s="66"/>
      <c r="W34" s="66"/>
      <c r="X34" s="85"/>
      <c r="Y34" s="66"/>
      <c r="AN34" s="24"/>
      <c r="AO34" s="24"/>
      <c r="AP34" s="24"/>
      <c r="AQ34" s="24"/>
      <c r="AR34" s="24"/>
      <c r="AS34" s="24"/>
      <c r="AU34" s="24"/>
      <c r="AW34" s="43"/>
      <c r="BA34" s="9"/>
    </row>
    <row r="35" spans="1:53" ht="15.75" customHeight="1" thickBot="1">
      <c r="A35" s="66"/>
      <c r="B35" s="403" t="s">
        <v>213</v>
      </c>
      <c r="C35" s="404"/>
      <c r="D35" s="404"/>
      <c r="E35" s="404"/>
      <c r="F35" s="404"/>
      <c r="G35" s="404"/>
      <c r="H35" s="404"/>
      <c r="I35" s="404"/>
      <c r="J35" s="405"/>
      <c r="K35" s="241"/>
      <c r="L35" s="242"/>
      <c r="M35" s="242"/>
      <c r="N35" s="242"/>
      <c r="O35" s="243"/>
      <c r="P35" s="234" t="s">
        <v>199</v>
      </c>
      <c r="Q35" s="235"/>
      <c r="R35" s="236" t="s">
        <v>202</v>
      </c>
      <c r="S35" s="236"/>
      <c r="T35" s="237"/>
      <c r="U35" s="238"/>
      <c r="V35" s="239"/>
      <c r="W35" s="240"/>
      <c r="X35" s="85"/>
      <c r="Y35" s="66"/>
      <c r="AN35" s="24"/>
      <c r="AO35" s="24"/>
      <c r="AP35" s="24"/>
      <c r="AQ35" s="24"/>
      <c r="AR35" s="24"/>
      <c r="AS35" s="24"/>
      <c r="AU35" s="24"/>
      <c r="AW35" s="43"/>
      <c r="BA35" s="9"/>
    </row>
    <row r="36" spans="1:53" ht="15.6" thickBot="1">
      <c r="A36" s="66"/>
      <c r="B36" s="392" t="s">
        <v>212</v>
      </c>
      <c r="C36" s="393"/>
      <c r="D36" s="393"/>
      <c r="E36" s="393"/>
      <c r="F36" s="393"/>
      <c r="G36" s="393"/>
      <c r="H36" s="393"/>
      <c r="I36" s="393"/>
      <c r="J36" s="394"/>
      <c r="K36" s="244"/>
      <c r="L36" s="245"/>
      <c r="M36" s="245"/>
      <c r="N36" s="245"/>
      <c r="O36" s="246"/>
      <c r="P36" s="234"/>
      <c r="Q36" s="235"/>
      <c r="R36" s="236" t="s">
        <v>216</v>
      </c>
      <c r="S36" s="236"/>
      <c r="T36" s="237"/>
      <c r="U36" s="247"/>
      <c r="V36" s="248"/>
      <c r="W36" s="249"/>
      <c r="X36" s="85"/>
      <c r="Y36" s="66"/>
      <c r="AN36" s="24"/>
      <c r="AO36" s="24"/>
      <c r="AP36" s="24"/>
      <c r="AQ36" s="24"/>
      <c r="AR36" s="24"/>
      <c r="AS36" s="24"/>
      <c r="AU36" s="24"/>
      <c r="AW36" s="43"/>
      <c r="BA36" s="9"/>
    </row>
    <row r="37" spans="1:53" ht="15.6" thickBot="1">
      <c r="A37" s="66"/>
      <c r="B37" s="406" t="s">
        <v>214</v>
      </c>
      <c r="C37" s="407"/>
      <c r="D37" s="407"/>
      <c r="E37" s="407"/>
      <c r="F37" s="407"/>
      <c r="G37" s="407"/>
      <c r="H37" s="407"/>
      <c r="I37" s="407"/>
      <c r="J37" s="408"/>
      <c r="K37" s="241"/>
      <c r="L37" s="242"/>
      <c r="M37" s="242"/>
      <c r="N37" s="242"/>
      <c r="O37" s="243"/>
      <c r="P37" s="234" t="s">
        <v>199</v>
      </c>
      <c r="Q37" s="235"/>
      <c r="R37" s="236" t="s">
        <v>202</v>
      </c>
      <c r="S37" s="236"/>
      <c r="T37" s="237"/>
      <c r="U37" s="238"/>
      <c r="V37" s="239"/>
      <c r="W37" s="240"/>
      <c r="X37" s="85"/>
      <c r="Y37" s="66"/>
      <c r="AN37" s="24"/>
      <c r="AO37" s="24"/>
      <c r="AP37" s="24"/>
      <c r="AQ37" s="24"/>
      <c r="AR37" s="24"/>
      <c r="AS37" s="24"/>
      <c r="AU37" s="24"/>
      <c r="AW37" s="43"/>
      <c r="BA37" s="9"/>
    </row>
    <row r="38" spans="1:53" ht="15.6" thickBot="1">
      <c r="A38" s="66"/>
      <c r="B38" s="395" t="s">
        <v>215</v>
      </c>
      <c r="C38" s="396"/>
      <c r="D38" s="396"/>
      <c r="E38" s="396"/>
      <c r="F38" s="396"/>
      <c r="G38" s="396"/>
      <c r="H38" s="396"/>
      <c r="I38" s="396"/>
      <c r="J38" s="397"/>
      <c r="K38" s="244"/>
      <c r="L38" s="245"/>
      <c r="M38" s="245"/>
      <c r="N38" s="245"/>
      <c r="O38" s="246"/>
      <c r="P38" s="234"/>
      <c r="Q38" s="235"/>
      <c r="R38" s="236" t="s">
        <v>216</v>
      </c>
      <c r="S38" s="236"/>
      <c r="T38" s="237"/>
      <c r="U38" s="247"/>
      <c r="V38" s="248"/>
      <c r="W38" s="249"/>
      <c r="X38" s="85"/>
      <c r="Y38" s="66"/>
      <c r="AN38" s="24"/>
      <c r="AO38" s="24"/>
      <c r="AP38" s="24"/>
      <c r="AQ38" s="24"/>
      <c r="AR38" s="24"/>
      <c r="AS38" s="24"/>
      <c r="AU38" s="24"/>
      <c r="AW38" s="43"/>
      <c r="BA38" s="9"/>
    </row>
    <row r="39" spans="1:53" ht="15.75" customHeight="1">
      <c r="A39" s="66"/>
      <c r="B39" s="133" t="s">
        <v>200</v>
      </c>
      <c r="C39" s="134"/>
      <c r="D39" s="134"/>
      <c r="E39" s="135"/>
      <c r="F39" s="134"/>
      <c r="G39" s="134"/>
      <c r="H39" s="134"/>
      <c r="I39" s="134"/>
      <c r="J39" s="134"/>
      <c r="K39" s="398">
        <f>K33+K34+K35+K37</f>
        <v>0</v>
      </c>
      <c r="L39" s="399"/>
      <c r="M39" s="399"/>
      <c r="N39" s="399"/>
      <c r="O39" s="400"/>
      <c r="P39" s="136" t="s">
        <v>201</v>
      </c>
      <c r="Q39" s="137"/>
      <c r="R39" s="137"/>
      <c r="S39" s="92"/>
      <c r="T39" s="92"/>
      <c r="U39" s="83"/>
      <c r="V39" s="83"/>
      <c r="W39" s="83"/>
      <c r="X39" s="98"/>
      <c r="Y39" s="66"/>
      <c r="AN39" s="24"/>
      <c r="AO39" s="24"/>
      <c r="AP39" s="24"/>
      <c r="AQ39" s="24"/>
      <c r="AR39" s="24"/>
      <c r="AS39" s="24"/>
      <c r="AU39" s="24"/>
      <c r="AW39" s="43"/>
      <c r="BA39" s="9"/>
    </row>
    <row r="40" spans="1:53" ht="8.4" customHeight="1">
      <c r="A40" s="66"/>
      <c r="B40" s="70"/>
      <c r="C40" s="70"/>
      <c r="D40" s="70"/>
      <c r="E40" s="66"/>
      <c r="F40" s="70"/>
      <c r="G40" s="70"/>
      <c r="H40" s="70"/>
      <c r="I40" s="70"/>
      <c r="J40" s="70"/>
      <c r="K40" s="138"/>
      <c r="L40" s="138"/>
      <c r="M40" s="138"/>
      <c r="N40" s="138"/>
      <c r="O40" s="138"/>
      <c r="P40" s="130"/>
      <c r="Q40" s="130"/>
      <c r="R40" s="130"/>
      <c r="S40" s="90"/>
      <c r="T40" s="90"/>
      <c r="U40" s="66"/>
      <c r="V40" s="66"/>
      <c r="W40" s="66"/>
      <c r="X40" s="66"/>
      <c r="Y40" s="66"/>
      <c r="AN40" s="24"/>
      <c r="AO40" s="24"/>
      <c r="AP40" s="24"/>
      <c r="AQ40" s="24"/>
      <c r="AR40" s="24"/>
      <c r="AS40" s="24"/>
      <c r="AU40" s="24"/>
      <c r="AW40" s="43"/>
      <c r="BA40" s="9"/>
    </row>
    <row r="41" spans="1:53" ht="15.75" customHeight="1" thickBot="1">
      <c r="A41" s="66"/>
      <c r="B41" s="139" t="s">
        <v>90</v>
      </c>
      <c r="C41" s="140"/>
      <c r="D41" s="140"/>
      <c r="E41" s="140"/>
      <c r="F41" s="140"/>
      <c r="G41" s="140"/>
      <c r="H41" s="140"/>
      <c r="I41" s="140"/>
      <c r="J41" s="140"/>
      <c r="K41" s="140"/>
      <c r="L41" s="140"/>
      <c r="M41" s="140"/>
      <c r="N41" s="140"/>
      <c r="O41" s="140"/>
      <c r="P41" s="140"/>
      <c r="Q41" s="140"/>
      <c r="R41" s="140"/>
      <c r="S41" s="140"/>
      <c r="T41" s="140"/>
      <c r="U41" s="140"/>
      <c r="V41" s="140"/>
      <c r="W41" s="140"/>
      <c r="X41" s="141"/>
      <c r="Y41" s="142"/>
      <c r="AN41" s="24"/>
      <c r="AO41" s="24"/>
      <c r="AP41" s="24"/>
      <c r="AQ41" s="24"/>
      <c r="AR41" s="24"/>
      <c r="AS41" s="24"/>
      <c r="AU41" s="24"/>
      <c r="AW41" s="43"/>
      <c r="BA41" s="9"/>
    </row>
    <row r="42" spans="1:53" ht="15.75" customHeight="1" thickBot="1">
      <c r="A42" s="66"/>
      <c r="B42" s="320" t="s">
        <v>177</v>
      </c>
      <c r="C42" s="321"/>
      <c r="D42" s="321"/>
      <c r="E42" s="321"/>
      <c r="F42" s="321"/>
      <c r="G42" s="321"/>
      <c r="H42" s="143"/>
      <c r="I42" s="143"/>
      <c r="J42" s="143"/>
      <c r="K42" s="271"/>
      <c r="L42" s="272"/>
      <c r="M42" s="272"/>
      <c r="N42" s="272"/>
      <c r="O42" s="273"/>
      <c r="P42" s="143"/>
      <c r="Q42" s="143"/>
      <c r="R42" s="143"/>
      <c r="S42" s="143"/>
      <c r="T42" s="143"/>
      <c r="U42" s="143"/>
      <c r="V42" s="143"/>
      <c r="W42" s="143"/>
      <c r="X42" s="144"/>
      <c r="Y42" s="142"/>
      <c r="AN42" s="24"/>
      <c r="AO42" s="24"/>
      <c r="AP42" s="24"/>
      <c r="AQ42" s="24"/>
      <c r="AR42" s="24"/>
      <c r="AS42" s="24"/>
      <c r="AU42" s="24"/>
      <c r="AW42" s="43"/>
      <c r="BA42" s="9"/>
    </row>
    <row r="43" spans="1:53" ht="15.75" customHeight="1" thickBot="1">
      <c r="A43" s="66"/>
      <c r="B43" s="320" t="s">
        <v>178</v>
      </c>
      <c r="C43" s="321"/>
      <c r="D43" s="321"/>
      <c r="E43" s="321"/>
      <c r="F43" s="321"/>
      <c r="G43" s="321"/>
      <c r="H43" s="145"/>
      <c r="I43" s="145"/>
      <c r="J43" s="146" t="s">
        <v>91</v>
      </c>
      <c r="K43" s="271"/>
      <c r="L43" s="272"/>
      <c r="M43" s="272"/>
      <c r="N43" s="272"/>
      <c r="O43" s="273"/>
      <c r="P43" s="147" t="s">
        <v>124</v>
      </c>
      <c r="Q43" s="143"/>
      <c r="R43" s="143"/>
      <c r="S43" s="143"/>
      <c r="T43" s="143"/>
      <c r="U43" s="143"/>
      <c r="V43" s="143"/>
      <c r="W43" s="143"/>
      <c r="X43" s="144"/>
      <c r="Y43" s="142"/>
      <c r="AN43" s="24"/>
      <c r="AO43" s="24"/>
      <c r="AP43" s="24"/>
      <c r="AQ43" s="24"/>
      <c r="AR43" s="24"/>
      <c r="AS43" s="24"/>
      <c r="AU43" s="24"/>
      <c r="AW43" s="43"/>
      <c r="BA43" s="9"/>
    </row>
    <row r="44" spans="1:53" ht="30" customHeight="1" thickBot="1">
      <c r="A44" s="66"/>
      <c r="B44" s="388" t="s">
        <v>179</v>
      </c>
      <c r="C44" s="283"/>
      <c r="D44" s="283"/>
      <c r="E44" s="283"/>
      <c r="F44" s="283"/>
      <c r="G44" s="283"/>
      <c r="H44" s="145"/>
      <c r="I44" s="145"/>
      <c r="J44" s="148" t="s">
        <v>92</v>
      </c>
      <c r="K44" s="271"/>
      <c r="L44" s="272"/>
      <c r="M44" s="272"/>
      <c r="N44" s="272"/>
      <c r="O44" s="273"/>
      <c r="P44" s="127" t="s">
        <v>124</v>
      </c>
      <c r="Q44" s="70"/>
      <c r="R44" s="70"/>
      <c r="S44" s="70"/>
      <c r="T44" s="70"/>
      <c r="U44" s="70"/>
      <c r="V44" s="70"/>
      <c r="W44" s="70"/>
      <c r="X44" s="85"/>
      <c r="Y44" s="81"/>
      <c r="AN44" s="24"/>
      <c r="AO44" s="24"/>
      <c r="AP44" s="24"/>
      <c r="AQ44" s="24"/>
      <c r="AR44" s="24"/>
      <c r="AS44" s="24"/>
      <c r="AU44" s="24"/>
      <c r="AW44" s="43"/>
      <c r="BA44" s="9"/>
    </row>
    <row r="45" spans="1:53" ht="31.2" customHeight="1" thickBot="1">
      <c r="A45" s="66"/>
      <c r="B45" s="388" t="s">
        <v>180</v>
      </c>
      <c r="C45" s="283"/>
      <c r="D45" s="283"/>
      <c r="E45" s="283"/>
      <c r="F45" s="283"/>
      <c r="G45" s="283"/>
      <c r="H45" s="145"/>
      <c r="I45" s="145"/>
      <c r="J45" s="148" t="s">
        <v>93</v>
      </c>
      <c r="K45" s="384"/>
      <c r="L45" s="385"/>
      <c r="M45" s="385"/>
      <c r="N45" s="385"/>
      <c r="O45" s="386"/>
      <c r="P45" s="127" t="s">
        <v>124</v>
      </c>
      <c r="Q45" s="149"/>
      <c r="R45" s="149"/>
      <c r="S45" s="149"/>
      <c r="T45" s="149"/>
      <c r="U45" s="149"/>
      <c r="V45" s="149"/>
      <c r="W45" s="149"/>
      <c r="X45" s="150"/>
      <c r="Y45" s="81"/>
      <c r="AN45" s="24"/>
      <c r="AO45" s="24"/>
      <c r="AP45" s="24"/>
      <c r="AQ45" s="24"/>
      <c r="AR45" s="24"/>
      <c r="AS45" s="24"/>
      <c r="AU45" s="24"/>
      <c r="AW45" s="43"/>
      <c r="BA45" s="9"/>
    </row>
    <row r="46" spans="1:53" ht="15.75" customHeight="1" thickBot="1">
      <c r="A46" s="66"/>
      <c r="B46" s="282" t="s">
        <v>181</v>
      </c>
      <c r="C46" s="283"/>
      <c r="D46" s="283"/>
      <c r="E46" s="283"/>
      <c r="F46" s="283"/>
      <c r="G46" s="283"/>
      <c r="H46" s="145"/>
      <c r="I46" s="145"/>
      <c r="J46" s="146"/>
      <c r="K46" s="384"/>
      <c r="L46" s="385"/>
      <c r="M46" s="385"/>
      <c r="N46" s="385"/>
      <c r="O46" s="386"/>
      <c r="P46" s="127" t="s">
        <v>124</v>
      </c>
      <c r="Q46" s="66"/>
      <c r="R46" s="66"/>
      <c r="S46" s="66"/>
      <c r="T46" s="66"/>
      <c r="U46" s="66"/>
      <c r="V46" s="66"/>
      <c r="W46" s="66"/>
      <c r="X46" s="85"/>
      <c r="Y46" s="81"/>
      <c r="AN46" s="24"/>
      <c r="AO46" s="24"/>
      <c r="AP46" s="24"/>
      <c r="AQ46" s="24"/>
      <c r="AR46" s="24"/>
      <c r="AS46" s="24"/>
      <c r="AU46" s="24"/>
      <c r="AW46" s="43"/>
      <c r="BA46" s="9"/>
    </row>
    <row r="47" spans="1:53" ht="15.75" customHeight="1" thickBot="1">
      <c r="A47" s="66"/>
      <c r="B47" s="282" t="s">
        <v>182</v>
      </c>
      <c r="C47" s="283"/>
      <c r="D47" s="283"/>
      <c r="E47" s="283"/>
      <c r="F47" s="65"/>
      <c r="G47" s="145"/>
      <c r="H47" s="145"/>
      <c r="I47" s="145"/>
      <c r="J47" s="146"/>
      <c r="K47" s="384"/>
      <c r="L47" s="385"/>
      <c r="M47" s="385"/>
      <c r="N47" s="385"/>
      <c r="O47" s="386"/>
      <c r="P47" s="66" t="s">
        <v>13</v>
      </c>
      <c r="Q47" s="66"/>
      <c r="R47" s="66"/>
      <c r="S47" s="66"/>
      <c r="T47" s="66"/>
      <c r="U47" s="66"/>
      <c r="V47" s="66"/>
      <c r="W47" s="66"/>
      <c r="X47" s="85"/>
      <c r="Y47" s="81"/>
      <c r="AN47" s="24"/>
      <c r="AO47" s="24"/>
      <c r="AP47" s="24"/>
      <c r="AQ47" s="24"/>
      <c r="AR47" s="24"/>
      <c r="AS47" s="24"/>
      <c r="AU47" s="24"/>
      <c r="AW47" s="43"/>
      <c r="BA47" s="9"/>
    </row>
    <row r="48" spans="1:53" ht="15.75" customHeight="1" thickBot="1">
      <c r="A48" s="66"/>
      <c r="B48" s="151" t="s">
        <v>183</v>
      </c>
      <c r="C48" s="152"/>
      <c r="D48" s="152"/>
      <c r="E48" s="152"/>
      <c r="F48" s="153"/>
      <c r="G48" s="154"/>
      <c r="H48" s="145"/>
      <c r="I48" s="145"/>
      <c r="J48" s="146" t="s">
        <v>94</v>
      </c>
      <c r="K48" s="286">
        <f>K46*K47/100</f>
        <v>0</v>
      </c>
      <c r="L48" s="287"/>
      <c r="M48" s="287"/>
      <c r="N48" s="287"/>
      <c r="O48" s="288"/>
      <c r="P48" s="155" t="s">
        <v>187</v>
      </c>
      <c r="Q48" s="66"/>
      <c r="R48" s="66"/>
      <c r="S48" s="66"/>
      <c r="T48" s="66"/>
      <c r="U48" s="66"/>
      <c r="V48" s="66"/>
      <c r="W48" s="66"/>
      <c r="X48" s="85"/>
      <c r="Y48" s="81"/>
      <c r="AN48" s="24"/>
      <c r="AO48" s="24"/>
      <c r="AP48" s="24"/>
      <c r="AQ48" s="24"/>
      <c r="AR48" s="24"/>
      <c r="AS48" s="24"/>
      <c r="AU48" s="24"/>
      <c r="AW48" s="43"/>
      <c r="BA48" s="9"/>
    </row>
    <row r="49" spans="1:53" ht="15.75" customHeight="1" thickBot="1">
      <c r="A49" s="66"/>
      <c r="B49" s="156" t="s">
        <v>184</v>
      </c>
      <c r="C49" s="157"/>
      <c r="D49" s="157"/>
      <c r="E49" s="157"/>
      <c r="F49" s="97"/>
      <c r="G49" s="154"/>
      <c r="H49" s="145"/>
      <c r="I49" s="145"/>
      <c r="J49" s="146" t="s">
        <v>95</v>
      </c>
      <c r="K49" s="384"/>
      <c r="L49" s="385"/>
      <c r="M49" s="385"/>
      <c r="N49" s="385"/>
      <c r="O49" s="386"/>
      <c r="P49" s="155" t="s">
        <v>124</v>
      </c>
      <c r="Q49" s="66"/>
      <c r="R49" s="66"/>
      <c r="S49" s="66"/>
      <c r="T49" s="66"/>
      <c r="U49" s="66"/>
      <c r="V49" s="66"/>
      <c r="W49" s="66"/>
      <c r="X49" s="85"/>
      <c r="Y49" s="81"/>
      <c r="AN49" s="24"/>
      <c r="AO49" s="24"/>
      <c r="AP49" s="24"/>
      <c r="AQ49" s="24"/>
      <c r="AR49" s="24"/>
      <c r="AS49" s="24"/>
      <c r="AU49" s="24"/>
      <c r="AW49" s="43"/>
      <c r="BA49" s="9"/>
    </row>
    <row r="50" spans="1:53" ht="15.75" customHeight="1">
      <c r="A50" s="66"/>
      <c r="B50" s="156" t="s">
        <v>185</v>
      </c>
      <c r="C50" s="157"/>
      <c r="D50" s="157"/>
      <c r="E50" s="157"/>
      <c r="F50" s="97"/>
      <c r="G50" s="154"/>
      <c r="H50" s="387" t="s">
        <v>96</v>
      </c>
      <c r="I50" s="387"/>
      <c r="J50" s="387"/>
      <c r="K50" s="389">
        <f>K44+K45+K48+K49</f>
        <v>0</v>
      </c>
      <c r="L50" s="390"/>
      <c r="M50" s="390"/>
      <c r="N50" s="390"/>
      <c r="O50" s="391"/>
      <c r="P50" s="155" t="s">
        <v>123</v>
      </c>
      <c r="Q50" s="66"/>
      <c r="R50" s="66"/>
      <c r="S50" s="66"/>
      <c r="T50" s="66"/>
      <c r="U50" s="66"/>
      <c r="V50" s="66"/>
      <c r="W50" s="66"/>
      <c r="X50" s="85"/>
      <c r="Y50" s="81"/>
      <c r="AN50" s="24"/>
      <c r="AO50" s="24"/>
      <c r="AP50" s="24"/>
      <c r="AQ50" s="24"/>
      <c r="AR50" s="24"/>
      <c r="AS50" s="24"/>
      <c r="AU50" s="24"/>
      <c r="AW50" s="43"/>
      <c r="BA50" s="9"/>
    </row>
    <row r="51" spans="1:53" ht="15.75" customHeight="1">
      <c r="A51" s="66"/>
      <c r="B51" s="284" t="s">
        <v>186</v>
      </c>
      <c r="C51" s="285"/>
      <c r="D51" s="285"/>
      <c r="E51" s="285"/>
      <c r="F51" s="65"/>
      <c r="G51" s="145"/>
      <c r="H51" s="145"/>
      <c r="I51" s="145"/>
      <c r="J51" s="145"/>
      <c r="K51" s="289" t="e">
        <f>ROUNDDOWN(K50/K43*100,0)</f>
        <v>#DIV/0!</v>
      </c>
      <c r="L51" s="290"/>
      <c r="M51" s="290"/>
      <c r="N51" s="290"/>
      <c r="O51" s="291"/>
      <c r="P51" s="158" t="s">
        <v>206</v>
      </c>
      <c r="Q51" s="83"/>
      <c r="R51" s="83"/>
      <c r="S51" s="83"/>
      <c r="T51" s="83"/>
      <c r="U51" s="83"/>
      <c r="V51" s="83"/>
      <c r="W51" s="83"/>
      <c r="X51" s="98"/>
      <c r="Y51" s="81"/>
      <c r="AN51" s="24"/>
      <c r="AO51" s="24"/>
      <c r="AP51" s="24"/>
      <c r="AQ51" s="24"/>
      <c r="AR51" s="24"/>
      <c r="AS51" s="24"/>
      <c r="AU51" s="24"/>
      <c r="AW51" s="43"/>
      <c r="BA51" s="9"/>
    </row>
    <row r="52" spans="1:53" ht="7.2" customHeight="1">
      <c r="A52" s="66"/>
      <c r="B52" s="70"/>
      <c r="C52" s="70"/>
      <c r="D52" s="70"/>
      <c r="E52" s="66"/>
      <c r="F52" s="70"/>
      <c r="G52" s="70"/>
      <c r="H52" s="70"/>
      <c r="I52" s="70"/>
      <c r="J52" s="70"/>
      <c r="K52" s="138"/>
      <c r="L52" s="138"/>
      <c r="M52" s="138"/>
      <c r="N52" s="138"/>
      <c r="O52" s="138"/>
      <c r="P52" s="130"/>
      <c r="Q52" s="130"/>
      <c r="R52" s="130"/>
      <c r="S52" s="90"/>
      <c r="T52" s="90"/>
      <c r="U52" s="66"/>
      <c r="V52" s="66"/>
      <c r="W52" s="66"/>
      <c r="X52" s="66"/>
      <c r="Y52" s="66"/>
      <c r="AN52" s="24"/>
      <c r="AO52" s="24"/>
      <c r="AP52" s="24"/>
      <c r="AQ52" s="24"/>
      <c r="AR52" s="24"/>
      <c r="AS52" s="24"/>
      <c r="AU52" s="24"/>
      <c r="AW52" s="43"/>
      <c r="BA52" s="9"/>
    </row>
    <row r="53" spans="1:53" s="45" customFormat="1" ht="15.75" customHeight="1" thickBot="1">
      <c r="A53" s="72"/>
      <c r="B53" s="75" t="s">
        <v>97</v>
      </c>
      <c r="C53" s="116"/>
      <c r="D53" s="116"/>
      <c r="E53" s="77"/>
      <c r="F53" s="77"/>
      <c r="G53" s="77"/>
      <c r="H53" s="77"/>
      <c r="I53" s="77"/>
      <c r="J53" s="77"/>
      <c r="K53" s="77"/>
      <c r="L53" s="77"/>
      <c r="M53" s="77"/>
      <c r="N53" s="77"/>
      <c r="O53" s="77"/>
      <c r="P53" s="77"/>
      <c r="Q53" s="77"/>
      <c r="R53" s="77"/>
      <c r="S53" s="77"/>
      <c r="T53" s="77"/>
      <c r="U53" s="77"/>
      <c r="V53" s="77"/>
      <c r="W53" s="77"/>
      <c r="X53" s="117"/>
      <c r="Y53" s="72"/>
    </row>
    <row r="54" spans="1:53" s="45" customFormat="1" ht="15.75" customHeight="1" thickBot="1">
      <c r="A54" s="72"/>
      <c r="B54" s="320" t="s">
        <v>68</v>
      </c>
      <c r="C54" s="321"/>
      <c r="D54" s="322"/>
      <c r="E54" s="310"/>
      <c r="F54" s="311"/>
      <c r="G54" s="311"/>
      <c r="H54" s="311"/>
      <c r="I54" s="312"/>
      <c r="J54" s="99"/>
      <c r="K54" s="99"/>
      <c r="L54" s="99"/>
      <c r="M54" s="99"/>
      <c r="N54" s="99"/>
      <c r="O54" s="99"/>
      <c r="P54" s="99"/>
      <c r="Q54" s="99"/>
      <c r="R54" s="99"/>
      <c r="S54" s="99"/>
      <c r="T54" s="99"/>
      <c r="U54" s="99"/>
      <c r="V54" s="99"/>
      <c r="W54" s="99"/>
      <c r="X54" s="159"/>
      <c r="Y54" s="72"/>
    </row>
    <row r="55" spans="1:53" s="45" customFormat="1" ht="15.75" customHeight="1" thickBot="1">
      <c r="A55" s="72"/>
      <c r="B55" s="160" t="s">
        <v>86</v>
      </c>
      <c r="C55" s="161"/>
      <c r="D55" s="161"/>
      <c r="E55" s="310"/>
      <c r="F55" s="311"/>
      <c r="G55" s="311"/>
      <c r="H55" s="311"/>
      <c r="I55" s="312"/>
      <c r="J55" s="84"/>
      <c r="K55" s="84"/>
      <c r="L55" s="84"/>
      <c r="M55" s="84"/>
      <c r="N55" s="84"/>
      <c r="O55" s="84"/>
      <c r="P55" s="84"/>
      <c r="Q55" s="84"/>
      <c r="R55" s="84"/>
      <c r="S55" s="84"/>
      <c r="T55" s="84"/>
      <c r="U55" s="84"/>
      <c r="V55" s="84"/>
      <c r="W55" s="84"/>
      <c r="X55" s="104"/>
      <c r="Y55" s="72"/>
    </row>
    <row r="56" spans="1:53" s="45" customFormat="1" ht="15.75" customHeight="1" thickBot="1">
      <c r="A56" s="72"/>
      <c r="B56" s="160" t="s">
        <v>44</v>
      </c>
      <c r="C56" s="161"/>
      <c r="D56" s="162"/>
      <c r="E56" s="292"/>
      <c r="F56" s="293"/>
      <c r="G56" s="293"/>
      <c r="H56" s="293"/>
      <c r="I56" s="293"/>
      <c r="J56" s="293"/>
      <c r="K56" s="293"/>
      <c r="L56" s="293"/>
      <c r="M56" s="293"/>
      <c r="N56" s="293"/>
      <c r="O56" s="293"/>
      <c r="P56" s="293"/>
      <c r="Q56" s="293"/>
      <c r="R56" s="293"/>
      <c r="S56" s="293"/>
      <c r="T56" s="293"/>
      <c r="U56" s="293"/>
      <c r="V56" s="293"/>
      <c r="W56" s="293"/>
      <c r="X56" s="294"/>
      <c r="Y56" s="72"/>
    </row>
    <row r="57" spans="1:53" s="45" customFormat="1" ht="15.75" customHeight="1" thickBot="1">
      <c r="A57" s="72"/>
      <c r="B57" s="100" t="s">
        <v>69</v>
      </c>
      <c r="C57" s="70"/>
      <c r="D57" s="101"/>
      <c r="E57" s="163"/>
      <c r="F57" s="164"/>
      <c r="G57" s="164"/>
      <c r="H57" s="164"/>
      <c r="I57" s="164"/>
      <c r="J57" s="165"/>
      <c r="K57" s="166"/>
      <c r="L57" s="166"/>
      <c r="M57" s="166"/>
      <c r="N57" s="166"/>
      <c r="O57" s="166"/>
      <c r="P57" s="166"/>
      <c r="Q57" s="166"/>
      <c r="R57" s="166"/>
      <c r="S57" s="166"/>
      <c r="T57" s="166"/>
      <c r="U57" s="166"/>
      <c r="V57" s="166"/>
      <c r="W57" s="166"/>
      <c r="X57" s="167"/>
      <c r="Y57" s="72"/>
    </row>
    <row r="58" spans="1:53" s="45" customFormat="1" ht="15.75" customHeight="1" thickBot="1">
      <c r="A58" s="72"/>
      <c r="B58" s="168" t="s">
        <v>70</v>
      </c>
      <c r="C58" s="169"/>
      <c r="D58" s="170"/>
      <c r="E58" s="244"/>
      <c r="F58" s="245"/>
      <c r="G58" s="245"/>
      <c r="H58" s="245"/>
      <c r="I58" s="246"/>
      <c r="J58" s="171"/>
      <c r="K58" s="66"/>
      <c r="L58" s="66"/>
      <c r="M58" s="66"/>
      <c r="N58" s="66"/>
      <c r="O58" s="66"/>
      <c r="P58" s="66"/>
      <c r="Q58" s="66"/>
      <c r="R58" s="66"/>
      <c r="S58" s="66"/>
      <c r="T58" s="66"/>
      <c r="U58" s="66"/>
      <c r="V58" s="66"/>
      <c r="W58" s="66"/>
      <c r="X58" s="85"/>
      <c r="Y58" s="72"/>
    </row>
    <row r="59" spans="1:53" s="45" customFormat="1" ht="15.75" customHeight="1" thickBot="1">
      <c r="A59" s="72"/>
      <c r="B59" s="160" t="s">
        <v>71</v>
      </c>
      <c r="C59" s="169"/>
      <c r="D59" s="170"/>
      <c r="E59" s="241"/>
      <c r="F59" s="242"/>
      <c r="G59" s="242"/>
      <c r="H59" s="242"/>
      <c r="I59" s="243"/>
      <c r="J59" s="66"/>
      <c r="K59" s="66"/>
      <c r="L59" s="66"/>
      <c r="M59" s="66"/>
      <c r="N59" s="66"/>
      <c r="O59" s="66"/>
      <c r="P59" s="66"/>
      <c r="Q59" s="66"/>
      <c r="R59" s="66"/>
      <c r="S59" s="66"/>
      <c r="T59" s="66"/>
      <c r="U59" s="66"/>
      <c r="V59" s="66"/>
      <c r="W59" s="66"/>
      <c r="X59" s="85"/>
      <c r="Y59" s="72"/>
    </row>
    <row r="60" spans="1:53" s="45" customFormat="1" ht="15.75" customHeight="1" thickBot="1">
      <c r="A60" s="72"/>
      <c r="B60" s="172" t="s">
        <v>72</v>
      </c>
      <c r="C60" s="173"/>
      <c r="D60" s="174"/>
      <c r="E60" s="292"/>
      <c r="F60" s="293"/>
      <c r="G60" s="293"/>
      <c r="H60" s="293"/>
      <c r="I60" s="293"/>
      <c r="J60" s="293"/>
      <c r="K60" s="293"/>
      <c r="L60" s="293"/>
      <c r="M60" s="293"/>
      <c r="N60" s="293"/>
      <c r="O60" s="293"/>
      <c r="P60" s="293"/>
      <c r="Q60" s="293"/>
      <c r="R60" s="293"/>
      <c r="S60" s="293"/>
      <c r="T60" s="293"/>
      <c r="U60" s="293"/>
      <c r="V60" s="293"/>
      <c r="W60" s="293"/>
      <c r="X60" s="294"/>
      <c r="Y60" s="72"/>
      <c r="AI60" s="45" t="s">
        <v>85</v>
      </c>
    </row>
    <row r="61" spans="1:53" ht="9" customHeight="1">
      <c r="A61" s="66"/>
      <c r="B61" s="70"/>
      <c r="C61" s="70"/>
      <c r="D61" s="70"/>
      <c r="E61" s="66"/>
      <c r="F61" s="70"/>
      <c r="G61" s="70"/>
      <c r="H61" s="70"/>
      <c r="I61" s="70"/>
      <c r="J61" s="70"/>
      <c r="K61" s="70"/>
      <c r="L61" s="70"/>
      <c r="M61" s="70"/>
      <c r="N61" s="70"/>
      <c r="O61" s="90"/>
      <c r="P61" s="130"/>
      <c r="Q61" s="130"/>
      <c r="R61" s="130"/>
      <c r="S61" s="90"/>
      <c r="T61" s="90"/>
      <c r="U61" s="66"/>
      <c r="V61" s="66"/>
      <c r="W61" s="66"/>
      <c r="X61" s="66"/>
      <c r="Y61" s="66"/>
      <c r="AN61" s="24"/>
      <c r="AO61" s="24"/>
      <c r="AP61" s="24"/>
      <c r="AQ61" s="24"/>
      <c r="AR61" s="24"/>
      <c r="AS61" s="24"/>
      <c r="AU61" s="24"/>
      <c r="AW61" s="43"/>
      <c r="BA61" s="9"/>
    </row>
    <row r="62" spans="1:53" s="45" customFormat="1" ht="15.75" customHeight="1">
      <c r="A62" s="72"/>
      <c r="B62" s="75" t="s">
        <v>207</v>
      </c>
      <c r="C62" s="76"/>
      <c r="D62" s="76"/>
      <c r="E62" s="175"/>
      <c r="F62" s="175"/>
      <c r="G62" s="175"/>
      <c r="H62" s="175"/>
      <c r="I62" s="175"/>
      <c r="J62" s="175"/>
      <c r="K62" s="175"/>
      <c r="L62" s="175"/>
      <c r="M62" s="175"/>
      <c r="N62" s="175"/>
      <c r="O62" s="175"/>
      <c r="P62" s="175"/>
      <c r="Q62" s="175"/>
      <c r="R62" s="175"/>
      <c r="S62" s="175"/>
      <c r="T62" s="175"/>
      <c r="U62" s="76"/>
      <c r="V62" s="76"/>
      <c r="W62" s="76"/>
      <c r="X62" s="102"/>
      <c r="Y62" s="72"/>
    </row>
    <row r="63" spans="1:53" s="45" customFormat="1" ht="15.75" customHeight="1" thickBot="1">
      <c r="A63" s="72"/>
      <c r="B63" s="176" t="s">
        <v>107</v>
      </c>
      <c r="C63" s="64"/>
      <c r="D63" s="64"/>
      <c r="E63" s="295"/>
      <c r="F63" s="295"/>
      <c r="G63" s="295"/>
      <c r="H63" s="309"/>
      <c r="I63" s="309"/>
      <c r="J63" s="309"/>
      <c r="K63" s="278"/>
      <c r="L63" s="278"/>
      <c r="M63" s="278"/>
      <c r="N63" s="278"/>
      <c r="O63" s="279"/>
      <c r="P63" s="279"/>
      <c r="Q63" s="279"/>
      <c r="R63" s="279"/>
      <c r="S63" s="279"/>
      <c r="T63" s="279"/>
      <c r="U63" s="94"/>
      <c r="V63" s="94"/>
      <c r="W63" s="94"/>
      <c r="X63" s="177"/>
      <c r="Y63" s="72"/>
      <c r="AG63" s="7" t="s">
        <v>75</v>
      </c>
    </row>
    <row r="64" spans="1:53" s="45" customFormat="1" ht="15.75" customHeight="1" thickBot="1">
      <c r="A64" s="72"/>
      <c r="B64" s="100" t="s">
        <v>170</v>
      </c>
      <c r="C64" s="70"/>
      <c r="D64" s="70"/>
      <c r="E64" s="259"/>
      <c r="F64" s="260"/>
      <c r="G64" s="260"/>
      <c r="H64" s="260"/>
      <c r="I64" s="260"/>
      <c r="J64" s="261"/>
      <c r="K64" s="262"/>
      <c r="L64" s="262"/>
      <c r="M64" s="262"/>
      <c r="N64" s="262"/>
      <c r="O64" s="262"/>
      <c r="P64" s="262"/>
      <c r="Q64" s="262"/>
      <c r="R64" s="262"/>
      <c r="S64" s="262"/>
      <c r="T64" s="262"/>
      <c r="U64" s="262"/>
      <c r="V64" s="262"/>
      <c r="W64" s="262"/>
      <c r="X64" s="263"/>
      <c r="Y64" s="72"/>
      <c r="AG64" s="7"/>
    </row>
    <row r="65" spans="1:33" s="45" customFormat="1" ht="15.75" customHeight="1" thickBot="1">
      <c r="A65" s="72"/>
      <c r="B65" s="100" t="s">
        <v>173</v>
      </c>
      <c r="C65" s="70"/>
      <c r="D65" s="70"/>
      <c r="E65" s="259"/>
      <c r="F65" s="260"/>
      <c r="G65" s="260"/>
      <c r="H65" s="260"/>
      <c r="I65" s="260"/>
      <c r="J65" s="261"/>
      <c r="K65" s="262" t="s">
        <v>171</v>
      </c>
      <c r="L65" s="262"/>
      <c r="M65" s="262"/>
      <c r="N65" s="262"/>
      <c r="O65" s="262"/>
      <c r="P65" s="262"/>
      <c r="Q65" s="262"/>
      <c r="R65" s="262"/>
      <c r="S65" s="262"/>
      <c r="T65" s="262"/>
      <c r="U65" s="262"/>
      <c r="V65" s="262"/>
      <c r="W65" s="262"/>
      <c r="X65" s="263"/>
      <c r="Y65" s="72"/>
      <c r="AG65" s="7"/>
    </row>
    <row r="66" spans="1:33" s="45" customFormat="1" ht="15.75" customHeight="1" thickBot="1">
      <c r="A66" s="72"/>
      <c r="B66" s="274" t="s">
        <v>172</v>
      </c>
      <c r="C66" s="275"/>
      <c r="D66" s="72"/>
      <c r="E66" s="257" t="s">
        <v>103</v>
      </c>
      <c r="F66" s="257"/>
      <c r="G66" s="258"/>
      <c r="H66" s="264" t="s">
        <v>106</v>
      </c>
      <c r="I66" s="264"/>
      <c r="J66" s="265"/>
      <c r="K66" s="257" t="s">
        <v>103</v>
      </c>
      <c r="L66" s="257"/>
      <c r="M66" s="258"/>
      <c r="N66" s="264" t="s">
        <v>106</v>
      </c>
      <c r="O66" s="264"/>
      <c r="P66" s="266"/>
      <c r="Q66" s="254"/>
      <c r="R66" s="255"/>
      <c r="S66" s="255"/>
      <c r="T66" s="255"/>
      <c r="U66" s="255"/>
      <c r="V66" s="255"/>
      <c r="W66" s="255"/>
      <c r="X66" s="256"/>
      <c r="Y66" s="72"/>
      <c r="AA66" s="10"/>
      <c r="AB66" s="10"/>
      <c r="AC66" s="10"/>
      <c r="AD66" s="10"/>
      <c r="AG66" s="7"/>
    </row>
    <row r="67" spans="1:33" s="45" customFormat="1" ht="15.75" customHeight="1">
      <c r="A67" s="72"/>
      <c r="B67" s="178"/>
      <c r="C67" s="72"/>
      <c r="D67" s="179" t="s">
        <v>98</v>
      </c>
      <c r="E67" s="267"/>
      <c r="F67" s="268"/>
      <c r="G67" s="180" t="s">
        <v>104</v>
      </c>
      <c r="H67" s="269"/>
      <c r="I67" s="270"/>
      <c r="J67" s="108" t="s">
        <v>105</v>
      </c>
      <c r="K67" s="267"/>
      <c r="L67" s="268"/>
      <c r="M67" s="180" t="s">
        <v>104</v>
      </c>
      <c r="N67" s="269"/>
      <c r="O67" s="270"/>
      <c r="P67" s="108" t="s">
        <v>105</v>
      </c>
      <c r="Q67" s="254"/>
      <c r="R67" s="255"/>
      <c r="S67" s="255"/>
      <c r="T67" s="255"/>
      <c r="U67" s="255"/>
      <c r="V67" s="255"/>
      <c r="W67" s="255"/>
      <c r="X67" s="256"/>
      <c r="Y67" s="72"/>
      <c r="AA67" s="10"/>
      <c r="AB67" s="10"/>
      <c r="AC67" s="10"/>
      <c r="AD67" s="10"/>
      <c r="AG67" s="7"/>
    </row>
    <row r="68" spans="1:33" s="45" customFormat="1" ht="15.75" customHeight="1">
      <c r="A68" s="72"/>
      <c r="B68" s="178"/>
      <c r="C68" s="72"/>
      <c r="D68" s="179" t="s">
        <v>99</v>
      </c>
      <c r="E68" s="252"/>
      <c r="F68" s="253"/>
      <c r="G68" s="180" t="s">
        <v>104</v>
      </c>
      <c r="H68" s="250"/>
      <c r="I68" s="251"/>
      <c r="J68" s="108" t="s">
        <v>105</v>
      </c>
      <c r="K68" s="252"/>
      <c r="L68" s="253"/>
      <c r="M68" s="180" t="s">
        <v>104</v>
      </c>
      <c r="N68" s="250"/>
      <c r="O68" s="251"/>
      <c r="P68" s="108" t="s">
        <v>105</v>
      </c>
      <c r="Q68" s="254"/>
      <c r="R68" s="255"/>
      <c r="S68" s="255"/>
      <c r="T68" s="255"/>
      <c r="U68" s="255"/>
      <c r="V68" s="255"/>
      <c r="W68" s="255"/>
      <c r="X68" s="256"/>
      <c r="Y68" s="72"/>
      <c r="AA68" s="10"/>
      <c r="AB68" s="10"/>
      <c r="AC68" s="10"/>
      <c r="AD68" s="10"/>
      <c r="AG68" s="7"/>
    </row>
    <row r="69" spans="1:33" s="45" customFormat="1" ht="15.75" customHeight="1">
      <c r="A69" s="72"/>
      <c r="B69" s="178"/>
      <c r="C69" s="72"/>
      <c r="D69" s="179" t="s">
        <v>100</v>
      </c>
      <c r="E69" s="252"/>
      <c r="F69" s="253"/>
      <c r="G69" s="180" t="s">
        <v>104</v>
      </c>
      <c r="H69" s="250"/>
      <c r="I69" s="251"/>
      <c r="J69" s="108" t="s">
        <v>105</v>
      </c>
      <c r="K69" s="252"/>
      <c r="L69" s="253"/>
      <c r="M69" s="180" t="s">
        <v>104</v>
      </c>
      <c r="N69" s="250"/>
      <c r="O69" s="251"/>
      <c r="P69" s="108" t="s">
        <v>105</v>
      </c>
      <c r="Q69" s="254"/>
      <c r="R69" s="255"/>
      <c r="S69" s="255"/>
      <c r="T69" s="255"/>
      <c r="U69" s="255"/>
      <c r="V69" s="255"/>
      <c r="W69" s="255"/>
      <c r="X69" s="256"/>
      <c r="Y69" s="72"/>
      <c r="AA69" s="10"/>
      <c r="AB69" s="10"/>
      <c r="AC69" s="10"/>
      <c r="AD69" s="10"/>
      <c r="AG69" s="7"/>
    </row>
    <row r="70" spans="1:33" s="45" customFormat="1" ht="15.75" customHeight="1" thickBot="1">
      <c r="A70" s="72"/>
      <c r="B70" s="178"/>
      <c r="C70" s="72"/>
      <c r="D70" s="179" t="s">
        <v>101</v>
      </c>
      <c r="E70" s="299"/>
      <c r="F70" s="300"/>
      <c r="G70" s="180" t="s">
        <v>104</v>
      </c>
      <c r="H70" s="301"/>
      <c r="I70" s="302"/>
      <c r="J70" s="108" t="s">
        <v>105</v>
      </c>
      <c r="K70" s="299"/>
      <c r="L70" s="300"/>
      <c r="M70" s="180" t="s">
        <v>104</v>
      </c>
      <c r="N70" s="301"/>
      <c r="O70" s="302"/>
      <c r="P70" s="108" t="s">
        <v>105</v>
      </c>
      <c r="Q70" s="254"/>
      <c r="R70" s="255"/>
      <c r="S70" s="255"/>
      <c r="T70" s="255"/>
      <c r="U70" s="255"/>
      <c r="V70" s="255"/>
      <c r="W70" s="255"/>
      <c r="X70" s="256"/>
      <c r="Y70" s="72"/>
      <c r="AA70" s="10"/>
      <c r="AB70" s="10"/>
      <c r="AC70" s="10"/>
      <c r="AD70" s="10"/>
      <c r="AG70" s="7"/>
    </row>
    <row r="71" spans="1:33" s="45" customFormat="1" ht="15.75" customHeight="1">
      <c r="A71" s="72"/>
      <c r="B71" s="178"/>
      <c r="C71" s="72"/>
      <c r="D71" s="179" t="s">
        <v>102</v>
      </c>
      <c r="E71" s="303"/>
      <c r="F71" s="304"/>
      <c r="G71" s="305"/>
      <c r="H71" s="280">
        <f>ROUNDDOWN(E70/6,0)*H70</f>
        <v>0</v>
      </c>
      <c r="I71" s="281"/>
      <c r="J71" s="181" t="s">
        <v>105</v>
      </c>
      <c r="K71" s="306"/>
      <c r="L71" s="307"/>
      <c r="M71" s="308"/>
      <c r="N71" s="280">
        <f>ROUNDDOWN(K70/6,0)*N70</f>
        <v>0</v>
      </c>
      <c r="O71" s="281"/>
      <c r="P71" s="108" t="s">
        <v>105</v>
      </c>
      <c r="Q71" s="254"/>
      <c r="R71" s="255"/>
      <c r="S71" s="255"/>
      <c r="T71" s="255"/>
      <c r="U71" s="255"/>
      <c r="V71" s="255"/>
      <c r="W71" s="255"/>
      <c r="X71" s="256"/>
      <c r="Y71" s="72"/>
      <c r="AA71" s="10"/>
      <c r="AB71" s="10"/>
      <c r="AC71" s="10"/>
      <c r="AD71" s="10"/>
      <c r="AG71" s="7"/>
    </row>
    <row r="72" spans="1:33" s="45" customFormat="1" ht="15.75" customHeight="1">
      <c r="A72" s="72"/>
      <c r="B72" s="100" t="s">
        <v>188</v>
      </c>
      <c r="C72" s="70"/>
      <c r="D72" s="70"/>
      <c r="E72" s="254">
        <f>H67+H68+H69+H71+N67+N68+N69+N71</f>
        <v>0</v>
      </c>
      <c r="F72" s="255"/>
      <c r="G72" s="255"/>
      <c r="H72" s="296"/>
      <c r="I72" s="296"/>
      <c r="J72" s="256"/>
      <c r="K72" s="262" t="s">
        <v>105</v>
      </c>
      <c r="L72" s="262"/>
      <c r="M72" s="262"/>
      <c r="N72" s="297"/>
      <c r="O72" s="297"/>
      <c r="P72" s="262"/>
      <c r="Q72" s="297"/>
      <c r="R72" s="297"/>
      <c r="S72" s="297"/>
      <c r="T72" s="297"/>
      <c r="U72" s="297"/>
      <c r="V72" s="297"/>
      <c r="W72" s="297"/>
      <c r="X72" s="298"/>
      <c r="Y72" s="72"/>
      <c r="AA72" s="10"/>
      <c r="AB72" s="10"/>
      <c r="AC72" s="10"/>
      <c r="AD72" s="10"/>
      <c r="AG72" s="7"/>
    </row>
    <row r="73" spans="1:33" s="45" customFormat="1" ht="15.75" customHeight="1" thickBot="1">
      <c r="A73" s="72"/>
      <c r="B73" s="176" t="s">
        <v>126</v>
      </c>
      <c r="C73" s="64"/>
      <c r="D73" s="64"/>
      <c r="E73" s="276"/>
      <c r="F73" s="276"/>
      <c r="G73" s="276"/>
      <c r="H73" s="277"/>
      <c r="I73" s="277"/>
      <c r="J73" s="277"/>
      <c r="K73" s="278"/>
      <c r="L73" s="278"/>
      <c r="M73" s="278"/>
      <c r="N73" s="278"/>
      <c r="O73" s="279"/>
      <c r="P73" s="279"/>
      <c r="Q73" s="279"/>
      <c r="R73" s="279"/>
      <c r="S73" s="279"/>
      <c r="T73" s="279"/>
      <c r="U73" s="94"/>
      <c r="V73" s="94"/>
      <c r="W73" s="94"/>
      <c r="X73" s="177"/>
      <c r="Y73" s="72"/>
      <c r="AA73" s="10"/>
      <c r="AB73" s="10"/>
      <c r="AC73" s="10"/>
      <c r="AD73" s="10"/>
      <c r="AG73" s="7"/>
    </row>
    <row r="74" spans="1:33" s="45" customFormat="1" ht="15.75" customHeight="1" thickBot="1">
      <c r="A74" s="72"/>
      <c r="B74" s="100" t="s">
        <v>170</v>
      </c>
      <c r="C74" s="70"/>
      <c r="D74" s="70"/>
      <c r="E74" s="259"/>
      <c r="F74" s="260"/>
      <c r="G74" s="260"/>
      <c r="H74" s="260"/>
      <c r="I74" s="260"/>
      <c r="J74" s="261"/>
      <c r="K74" s="262"/>
      <c r="L74" s="262"/>
      <c r="M74" s="262"/>
      <c r="N74" s="262"/>
      <c r="O74" s="262"/>
      <c r="P74" s="262"/>
      <c r="Q74" s="262"/>
      <c r="R74" s="262"/>
      <c r="S74" s="262"/>
      <c r="T74" s="262"/>
      <c r="U74" s="262"/>
      <c r="V74" s="262"/>
      <c r="W74" s="262"/>
      <c r="X74" s="263"/>
      <c r="Y74" s="72"/>
      <c r="AA74" s="10"/>
      <c r="AB74" s="10"/>
      <c r="AC74" s="10"/>
      <c r="AD74" s="10"/>
      <c r="AG74" s="7"/>
    </row>
    <row r="75" spans="1:33" s="45" customFormat="1" ht="15.75" customHeight="1" thickBot="1">
      <c r="A75" s="72"/>
      <c r="B75" s="100" t="s">
        <v>173</v>
      </c>
      <c r="C75" s="70"/>
      <c r="D75" s="70"/>
      <c r="E75" s="259"/>
      <c r="F75" s="260"/>
      <c r="G75" s="260"/>
      <c r="H75" s="260"/>
      <c r="I75" s="260"/>
      <c r="J75" s="261"/>
      <c r="K75" s="262" t="s">
        <v>171</v>
      </c>
      <c r="L75" s="262"/>
      <c r="M75" s="262"/>
      <c r="N75" s="262"/>
      <c r="O75" s="262"/>
      <c r="P75" s="262"/>
      <c r="Q75" s="262"/>
      <c r="R75" s="262"/>
      <c r="S75" s="262"/>
      <c r="T75" s="262"/>
      <c r="U75" s="262"/>
      <c r="V75" s="262"/>
      <c r="W75" s="262"/>
      <c r="X75" s="263"/>
      <c r="Y75" s="72"/>
      <c r="AA75" s="10"/>
      <c r="AB75" s="10"/>
      <c r="AC75" s="10"/>
      <c r="AD75" s="10"/>
      <c r="AG75" s="7"/>
    </row>
    <row r="76" spans="1:33" s="45" customFormat="1" ht="15.75" customHeight="1" thickBot="1">
      <c r="A76" s="72"/>
      <c r="B76" s="274" t="s">
        <v>172</v>
      </c>
      <c r="C76" s="275"/>
      <c r="D76" s="72"/>
      <c r="E76" s="257" t="s">
        <v>103</v>
      </c>
      <c r="F76" s="257"/>
      <c r="G76" s="258"/>
      <c r="H76" s="264" t="s">
        <v>106</v>
      </c>
      <c r="I76" s="264"/>
      <c r="J76" s="265"/>
      <c r="K76" s="257" t="s">
        <v>103</v>
      </c>
      <c r="L76" s="257"/>
      <c r="M76" s="258"/>
      <c r="N76" s="264" t="s">
        <v>106</v>
      </c>
      <c r="O76" s="264"/>
      <c r="P76" s="266"/>
      <c r="Q76" s="254"/>
      <c r="R76" s="255"/>
      <c r="S76" s="255"/>
      <c r="T76" s="255"/>
      <c r="U76" s="255"/>
      <c r="V76" s="255"/>
      <c r="W76" s="255"/>
      <c r="X76" s="256"/>
      <c r="Y76" s="72"/>
      <c r="AA76" s="10"/>
      <c r="AB76" s="10"/>
      <c r="AC76" s="10"/>
      <c r="AD76" s="10"/>
      <c r="AG76" s="7"/>
    </row>
    <row r="77" spans="1:33" s="45" customFormat="1" ht="15.75" customHeight="1">
      <c r="A77" s="72"/>
      <c r="B77" s="178"/>
      <c r="C77" s="72"/>
      <c r="D77" s="179" t="s">
        <v>98</v>
      </c>
      <c r="E77" s="267"/>
      <c r="F77" s="268"/>
      <c r="G77" s="180" t="s">
        <v>26</v>
      </c>
      <c r="H77" s="269"/>
      <c r="I77" s="270"/>
      <c r="J77" s="108" t="s">
        <v>105</v>
      </c>
      <c r="K77" s="267"/>
      <c r="L77" s="268"/>
      <c r="M77" s="180" t="s">
        <v>26</v>
      </c>
      <c r="N77" s="269"/>
      <c r="O77" s="270"/>
      <c r="P77" s="108" t="s">
        <v>105</v>
      </c>
      <c r="Q77" s="254"/>
      <c r="R77" s="255"/>
      <c r="S77" s="255"/>
      <c r="T77" s="255"/>
      <c r="U77" s="255"/>
      <c r="V77" s="255"/>
      <c r="W77" s="255"/>
      <c r="X77" s="256"/>
      <c r="Y77" s="72"/>
      <c r="AA77" s="10"/>
      <c r="AB77" s="10"/>
      <c r="AC77" s="10"/>
      <c r="AD77" s="10"/>
      <c r="AG77" s="7"/>
    </row>
    <row r="78" spans="1:33" s="45" customFormat="1" ht="15.75" customHeight="1">
      <c r="A78" s="72"/>
      <c r="B78" s="178"/>
      <c r="C78" s="72"/>
      <c r="D78" s="179" t="s">
        <v>99</v>
      </c>
      <c r="E78" s="252"/>
      <c r="F78" s="253"/>
      <c r="G78" s="180" t="s">
        <v>26</v>
      </c>
      <c r="H78" s="250"/>
      <c r="I78" s="251"/>
      <c r="J78" s="108" t="s">
        <v>105</v>
      </c>
      <c r="K78" s="252"/>
      <c r="L78" s="253"/>
      <c r="M78" s="180" t="s">
        <v>26</v>
      </c>
      <c r="N78" s="250"/>
      <c r="O78" s="251"/>
      <c r="P78" s="108" t="s">
        <v>105</v>
      </c>
      <c r="Q78" s="254"/>
      <c r="R78" s="255"/>
      <c r="S78" s="255"/>
      <c r="T78" s="255"/>
      <c r="U78" s="255"/>
      <c r="V78" s="255"/>
      <c r="W78" s="255"/>
      <c r="X78" s="256"/>
      <c r="Y78" s="72"/>
      <c r="AA78" s="10"/>
      <c r="AB78" s="10"/>
      <c r="AC78" s="10"/>
      <c r="AD78" s="10"/>
      <c r="AG78" s="7"/>
    </row>
    <row r="79" spans="1:33" s="45" customFormat="1" ht="15.75" customHeight="1">
      <c r="A79" s="72"/>
      <c r="B79" s="178"/>
      <c r="C79" s="72"/>
      <c r="D79" s="179" t="s">
        <v>100</v>
      </c>
      <c r="E79" s="252"/>
      <c r="F79" s="253"/>
      <c r="G79" s="180" t="s">
        <v>26</v>
      </c>
      <c r="H79" s="250"/>
      <c r="I79" s="251"/>
      <c r="J79" s="108" t="s">
        <v>105</v>
      </c>
      <c r="K79" s="252"/>
      <c r="L79" s="253"/>
      <c r="M79" s="180" t="s">
        <v>26</v>
      </c>
      <c r="N79" s="250"/>
      <c r="O79" s="251"/>
      <c r="P79" s="108" t="s">
        <v>105</v>
      </c>
      <c r="Q79" s="254"/>
      <c r="R79" s="255"/>
      <c r="S79" s="255"/>
      <c r="T79" s="255"/>
      <c r="U79" s="255"/>
      <c r="V79" s="255"/>
      <c r="W79" s="255"/>
      <c r="X79" s="256"/>
      <c r="Y79" s="72"/>
      <c r="AA79" s="10"/>
      <c r="AB79" s="10"/>
      <c r="AC79" s="10"/>
      <c r="AD79" s="10"/>
      <c r="AG79" s="7"/>
    </row>
    <row r="80" spans="1:33" s="45" customFormat="1" ht="15.75" customHeight="1" thickBot="1">
      <c r="A80" s="72"/>
      <c r="B80" s="178"/>
      <c r="C80" s="72"/>
      <c r="D80" s="179" t="s">
        <v>101</v>
      </c>
      <c r="E80" s="299"/>
      <c r="F80" s="300"/>
      <c r="G80" s="180" t="s">
        <v>26</v>
      </c>
      <c r="H80" s="301"/>
      <c r="I80" s="302"/>
      <c r="J80" s="108" t="s">
        <v>105</v>
      </c>
      <c r="K80" s="299"/>
      <c r="L80" s="300"/>
      <c r="M80" s="180" t="s">
        <v>26</v>
      </c>
      <c r="N80" s="301"/>
      <c r="O80" s="302"/>
      <c r="P80" s="108" t="s">
        <v>105</v>
      </c>
      <c r="Q80" s="254"/>
      <c r="R80" s="255"/>
      <c r="S80" s="255"/>
      <c r="T80" s="255"/>
      <c r="U80" s="255"/>
      <c r="V80" s="255"/>
      <c r="W80" s="255"/>
      <c r="X80" s="256"/>
      <c r="Y80" s="72"/>
      <c r="AA80" s="10"/>
      <c r="AB80" s="10"/>
      <c r="AC80" s="10"/>
      <c r="AD80" s="10"/>
      <c r="AG80" s="7"/>
    </row>
    <row r="81" spans="1:59" s="45" customFormat="1" ht="15.75" customHeight="1">
      <c r="A81" s="72"/>
      <c r="B81" s="178"/>
      <c r="C81" s="72"/>
      <c r="D81" s="179" t="s">
        <v>102</v>
      </c>
      <c r="E81" s="303"/>
      <c r="F81" s="304"/>
      <c r="G81" s="305"/>
      <c r="H81" s="280">
        <f>ROUNDDOWN(E80/6,0)*H80</f>
        <v>0</v>
      </c>
      <c r="I81" s="281"/>
      <c r="J81" s="181" t="s">
        <v>105</v>
      </c>
      <c r="K81" s="306"/>
      <c r="L81" s="307"/>
      <c r="M81" s="308"/>
      <c r="N81" s="280">
        <f>ROUNDDOWN(K80/6,0)*N80</f>
        <v>0</v>
      </c>
      <c r="O81" s="281"/>
      <c r="P81" s="108" t="s">
        <v>105</v>
      </c>
      <c r="Q81" s="254"/>
      <c r="R81" s="255"/>
      <c r="S81" s="255"/>
      <c r="T81" s="255"/>
      <c r="U81" s="255"/>
      <c r="V81" s="255"/>
      <c r="W81" s="255"/>
      <c r="X81" s="256"/>
      <c r="Y81" s="72"/>
      <c r="AA81" s="10"/>
      <c r="AB81" s="10"/>
      <c r="AC81" s="10"/>
      <c r="AD81" s="10"/>
      <c r="AG81" s="7"/>
    </row>
    <row r="82" spans="1:59" s="45" customFormat="1" ht="15.75" customHeight="1">
      <c r="A82" s="72"/>
      <c r="B82" s="96" t="s">
        <v>188</v>
      </c>
      <c r="C82" s="68"/>
      <c r="D82" s="182"/>
      <c r="E82" s="254">
        <f>H77+H78+H79+H81+N77+N78+N79+N81</f>
        <v>0</v>
      </c>
      <c r="F82" s="255"/>
      <c r="G82" s="255"/>
      <c r="H82" s="296"/>
      <c r="I82" s="296"/>
      <c r="J82" s="256"/>
      <c r="K82" s="262" t="s">
        <v>105</v>
      </c>
      <c r="L82" s="262"/>
      <c r="M82" s="262"/>
      <c r="N82" s="297"/>
      <c r="O82" s="297"/>
      <c r="P82" s="262"/>
      <c r="Q82" s="297"/>
      <c r="R82" s="297"/>
      <c r="S82" s="297"/>
      <c r="T82" s="297"/>
      <c r="U82" s="297"/>
      <c r="V82" s="297"/>
      <c r="W82" s="297"/>
      <c r="X82" s="298"/>
      <c r="Y82" s="72"/>
      <c r="AA82" s="10"/>
      <c r="AB82" s="10"/>
      <c r="AC82" s="10"/>
      <c r="AD82" s="10"/>
      <c r="AG82" s="7"/>
    </row>
    <row r="83" spans="1:59" ht="15" customHeight="1">
      <c r="A83" s="66"/>
      <c r="B83" s="70" t="s">
        <v>155</v>
      </c>
      <c r="C83" s="66"/>
      <c r="D83" s="66"/>
      <c r="E83" s="66"/>
      <c r="F83" s="66"/>
      <c r="G83" s="66"/>
      <c r="H83" s="66"/>
      <c r="I83" s="66"/>
      <c r="J83" s="66"/>
      <c r="K83" s="66"/>
      <c r="L83" s="66"/>
      <c r="M83" s="66"/>
      <c r="N83" s="66"/>
      <c r="O83" s="66"/>
      <c r="P83" s="66"/>
      <c r="Q83" s="66"/>
      <c r="R83" s="66"/>
      <c r="S83" s="66"/>
      <c r="T83" s="66"/>
      <c r="U83" s="66"/>
      <c r="V83" s="66"/>
      <c r="W83" s="66"/>
      <c r="X83" s="66"/>
      <c r="Y83" s="66"/>
      <c r="AG83" s="7" t="s">
        <v>78</v>
      </c>
    </row>
    <row r="84" spans="1:59" ht="15" customHeight="1">
      <c r="AG84" s="7" t="s">
        <v>79</v>
      </c>
    </row>
    <row r="85" spans="1:59" ht="15" customHeight="1"/>
    <row r="86" spans="1:59" ht="15" customHeight="1"/>
    <row r="87" spans="1:59" ht="15" customHeight="1">
      <c r="BD87" s="4"/>
      <c r="BE87" s="4"/>
      <c r="BF87" s="4"/>
      <c r="BG87" s="4"/>
    </row>
    <row r="88" spans="1:59" ht="15" customHeight="1"/>
    <row r="89" spans="1:59" ht="15" customHeight="1">
      <c r="BD89" s="5"/>
      <c r="BE89" s="5"/>
      <c r="BF89" s="5"/>
      <c r="BG89" s="5"/>
    </row>
    <row r="90" spans="1:59">
      <c r="BD90" s="4"/>
      <c r="BE90" s="4"/>
      <c r="BF90" s="4"/>
      <c r="BG90" s="4"/>
    </row>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dataConsolidate/>
  <mergeCells count="185">
    <mergeCell ref="B35:J35"/>
    <mergeCell ref="B37:J37"/>
    <mergeCell ref="K35:O36"/>
    <mergeCell ref="B8:D8"/>
    <mergeCell ref="E8:G8"/>
    <mergeCell ref="H8:I8"/>
    <mergeCell ref="J8:N8"/>
    <mergeCell ref="K28:O28"/>
    <mergeCell ref="K29:O29"/>
    <mergeCell ref="Z15:AD15"/>
    <mergeCell ref="E13:I13"/>
    <mergeCell ref="Z16:AD16"/>
    <mergeCell ref="O16:R16"/>
    <mergeCell ref="S16:U16"/>
    <mergeCell ref="E17:H17"/>
    <mergeCell ref="I17:L17"/>
    <mergeCell ref="M17:P17"/>
    <mergeCell ref="Q17:T17"/>
    <mergeCell ref="U17:V17"/>
    <mergeCell ref="E14:I14"/>
    <mergeCell ref="E15:I15"/>
    <mergeCell ref="E16:G16"/>
    <mergeCell ref="H16:I16"/>
    <mergeCell ref="E24:I24"/>
    <mergeCell ref="E25:I25"/>
    <mergeCell ref="E26:I26"/>
    <mergeCell ref="E28:I28"/>
    <mergeCell ref="AQ3:AR3"/>
    <mergeCell ref="AQ7:AR7"/>
    <mergeCell ref="E5:I5"/>
    <mergeCell ref="E6:I6"/>
    <mergeCell ref="B7:D7"/>
    <mergeCell ref="E7:I7"/>
    <mergeCell ref="O2:P2"/>
    <mergeCell ref="V2:W2"/>
    <mergeCell ref="Z7:AD7"/>
    <mergeCell ref="Q18:T18"/>
    <mergeCell ref="B10:X10"/>
    <mergeCell ref="B15:D15"/>
    <mergeCell ref="E22:I22"/>
    <mergeCell ref="B54:D54"/>
    <mergeCell ref="E23:I23"/>
    <mergeCell ref="K21:O21"/>
    <mergeCell ref="K22:O22"/>
    <mergeCell ref="K23:O23"/>
    <mergeCell ref="Q22:V22"/>
    <mergeCell ref="Q23:V23"/>
    <mergeCell ref="K24:O24"/>
    <mergeCell ref="K25:O25"/>
    <mergeCell ref="K26:O26"/>
    <mergeCell ref="K27:O27"/>
    <mergeCell ref="E29:I29"/>
    <mergeCell ref="E27:I27"/>
    <mergeCell ref="E21:I21"/>
    <mergeCell ref="U18:V18"/>
    <mergeCell ref="K49:O49"/>
    <mergeCell ref="H50:J50"/>
    <mergeCell ref="B43:G43"/>
    <mergeCell ref="B44:G44"/>
    <mergeCell ref="B45:G45"/>
    <mergeCell ref="H69:I69"/>
    <mergeCell ref="K69:L69"/>
    <mergeCell ref="N69:O69"/>
    <mergeCell ref="K63:L63"/>
    <mergeCell ref="E54:I54"/>
    <mergeCell ref="E55:I55"/>
    <mergeCell ref="E18:H18"/>
    <mergeCell ref="I18:L18"/>
    <mergeCell ref="M18:P18"/>
    <mergeCell ref="B42:G42"/>
    <mergeCell ref="K43:O43"/>
    <mergeCell ref="K44:O44"/>
    <mergeCell ref="K45:O45"/>
    <mergeCell ref="K46:O46"/>
    <mergeCell ref="K47:O47"/>
    <mergeCell ref="K50:O50"/>
    <mergeCell ref="B36:J36"/>
    <mergeCell ref="B38:J38"/>
    <mergeCell ref="K31:O31"/>
    <mergeCell ref="K30:O30"/>
    <mergeCell ref="K39:O39"/>
    <mergeCell ref="K34:O34"/>
    <mergeCell ref="K33:O33"/>
    <mergeCell ref="K32:O32"/>
    <mergeCell ref="E79:F79"/>
    <mergeCell ref="H79:I79"/>
    <mergeCell ref="K79:L79"/>
    <mergeCell ref="N79:O79"/>
    <mergeCell ref="E66:G66"/>
    <mergeCell ref="E67:F67"/>
    <mergeCell ref="H63:J63"/>
    <mergeCell ref="E72:J72"/>
    <mergeCell ref="K72:X72"/>
    <mergeCell ref="E71:G71"/>
    <mergeCell ref="K71:M71"/>
    <mergeCell ref="E70:F70"/>
    <mergeCell ref="H70:I70"/>
    <mergeCell ref="K65:X65"/>
    <mergeCell ref="K64:X64"/>
    <mergeCell ref="E64:J64"/>
    <mergeCell ref="E65:J65"/>
    <mergeCell ref="K70:L70"/>
    <mergeCell ref="N70:O70"/>
    <mergeCell ref="E68:F68"/>
    <mergeCell ref="H68:I68"/>
    <mergeCell ref="K68:L68"/>
    <mergeCell ref="N68:O68"/>
    <mergeCell ref="E69:F69"/>
    <mergeCell ref="E82:J82"/>
    <mergeCell ref="K82:X82"/>
    <mergeCell ref="E80:F80"/>
    <mergeCell ref="H80:I80"/>
    <mergeCell ref="K80:L80"/>
    <mergeCell ref="N80:O80"/>
    <mergeCell ref="E81:G81"/>
    <mergeCell ref="H81:I81"/>
    <mergeCell ref="K81:M81"/>
    <mergeCell ref="N81:O81"/>
    <mergeCell ref="Q80:X80"/>
    <mergeCell ref="Q81:X81"/>
    <mergeCell ref="H67:I67"/>
    <mergeCell ref="N66:P66"/>
    <mergeCell ref="K67:L67"/>
    <mergeCell ref="N67:O67"/>
    <mergeCell ref="K51:O51"/>
    <mergeCell ref="H66:J66"/>
    <mergeCell ref="E60:X60"/>
    <mergeCell ref="E56:X56"/>
    <mergeCell ref="E58:I58"/>
    <mergeCell ref="E59:I59"/>
    <mergeCell ref="E63:G63"/>
    <mergeCell ref="K66:M66"/>
    <mergeCell ref="Q79:X79"/>
    <mergeCell ref="K42:O42"/>
    <mergeCell ref="B66:C66"/>
    <mergeCell ref="Q66:X66"/>
    <mergeCell ref="Q67:X67"/>
    <mergeCell ref="Q68:X68"/>
    <mergeCell ref="Q69:X69"/>
    <mergeCell ref="Q70:X70"/>
    <mergeCell ref="Q71:X71"/>
    <mergeCell ref="E73:G73"/>
    <mergeCell ref="H73:J73"/>
    <mergeCell ref="K73:L73"/>
    <mergeCell ref="M73:N73"/>
    <mergeCell ref="O73:T73"/>
    <mergeCell ref="H71:I71"/>
    <mergeCell ref="N71:O71"/>
    <mergeCell ref="B46:G46"/>
    <mergeCell ref="B47:E47"/>
    <mergeCell ref="B51:E51"/>
    <mergeCell ref="O63:T63"/>
    <mergeCell ref="B76:C76"/>
    <mergeCell ref="K48:O48"/>
    <mergeCell ref="M63:N63"/>
    <mergeCell ref="E78:F78"/>
    <mergeCell ref="H78:I78"/>
    <mergeCell ref="K78:L78"/>
    <mergeCell ref="N78:O78"/>
    <mergeCell ref="Q76:X76"/>
    <mergeCell ref="Q77:X77"/>
    <mergeCell ref="Q78:X78"/>
    <mergeCell ref="E76:G76"/>
    <mergeCell ref="E74:J74"/>
    <mergeCell ref="K74:X74"/>
    <mergeCell ref="H76:J76"/>
    <mergeCell ref="K76:M76"/>
    <mergeCell ref="N76:P76"/>
    <mergeCell ref="E77:F77"/>
    <mergeCell ref="H77:I77"/>
    <mergeCell ref="K77:L77"/>
    <mergeCell ref="N77:O77"/>
    <mergeCell ref="E75:J75"/>
    <mergeCell ref="K75:X75"/>
    <mergeCell ref="P35:Q36"/>
    <mergeCell ref="R35:T35"/>
    <mergeCell ref="U35:W35"/>
    <mergeCell ref="K37:O38"/>
    <mergeCell ref="P37:Q38"/>
    <mergeCell ref="R37:T37"/>
    <mergeCell ref="U37:W37"/>
    <mergeCell ref="R36:T36"/>
    <mergeCell ref="U36:W36"/>
    <mergeCell ref="R38:T38"/>
    <mergeCell ref="U38:W38"/>
  </mergeCells>
  <phoneticPr fontId="2"/>
  <conditionalFormatting sqref="E21">
    <cfRule type="expression" dxfId="67" priority="80">
      <formula>#REF!&lt;&gt;#REF!</formula>
    </cfRule>
  </conditionalFormatting>
  <conditionalFormatting sqref="E23:E29">
    <cfRule type="expression" dxfId="66" priority="73">
      <formula>#REF!&lt;&gt;#REF!</formula>
    </cfRule>
  </conditionalFormatting>
  <conditionalFormatting sqref="E56">
    <cfRule type="expression" dxfId="65" priority="85">
      <formula>#REF!="有"</formula>
    </cfRule>
  </conditionalFormatting>
  <conditionalFormatting sqref="E60">
    <cfRule type="expression" dxfId="64" priority="84">
      <formula>#REF!="有"</formula>
    </cfRule>
  </conditionalFormatting>
  <conditionalFormatting sqref="E22:I22 K22:O22 E54 E55:I55 E58:I59">
    <cfRule type="expression" dxfId="63" priority="86">
      <formula>#REF!&lt;&gt;#REF!</formula>
    </cfRule>
  </conditionalFormatting>
  <conditionalFormatting sqref="G47:G51">
    <cfRule type="expression" dxfId="62" priority="57">
      <formula>#REF!&lt;&gt;#REF!</formula>
    </cfRule>
  </conditionalFormatting>
  <conditionalFormatting sqref="H66:H70">
    <cfRule type="expression" dxfId="61" priority="41">
      <formula>#REF!&lt;&gt;#REF!</formula>
    </cfRule>
  </conditionalFormatting>
  <conditionalFormatting sqref="H73">
    <cfRule type="expression" dxfId="60" priority="37">
      <formula>#REF!&lt;&gt;#REF!</formula>
    </cfRule>
  </conditionalFormatting>
  <conditionalFormatting sqref="H76:H81">
    <cfRule type="expression" dxfId="59" priority="9">
      <formula>#REF!&lt;&gt;#REF!</formula>
    </cfRule>
  </conditionalFormatting>
  <conditionalFormatting sqref="K21">
    <cfRule type="expression" dxfId="58" priority="72">
      <formula>#REF!&lt;&gt;#REF!</formula>
    </cfRule>
  </conditionalFormatting>
  <conditionalFormatting sqref="K23:K29">
    <cfRule type="expression" dxfId="57" priority="65">
      <formula>#REF!&lt;&gt;#REF!</formula>
    </cfRule>
  </conditionalFormatting>
  <conditionalFormatting sqref="K31">
    <cfRule type="expression" dxfId="56" priority="64">
      <formula>#REF!&lt;&gt;#REF!</formula>
    </cfRule>
  </conditionalFormatting>
  <conditionalFormatting sqref="K42">
    <cfRule type="expression" dxfId="55" priority="19">
      <formula>#REF!&lt;&gt;#REF!</formula>
    </cfRule>
  </conditionalFormatting>
  <conditionalFormatting sqref="N66:N70">
    <cfRule type="expression" dxfId="54" priority="40">
      <formula>#REF!&lt;&gt;#REF!</formula>
    </cfRule>
  </conditionalFormatting>
  <conditionalFormatting sqref="N76:N80">
    <cfRule type="expression" dxfId="53" priority="8">
      <formula>#REF!&lt;&gt;#REF!</formula>
    </cfRule>
  </conditionalFormatting>
  <conditionalFormatting sqref="P24:P25 P27 P31">
    <cfRule type="expression" dxfId="52" priority="20">
      <formula>#REF!&lt;&gt;#REF!</formula>
    </cfRule>
  </conditionalFormatting>
  <conditionalFormatting sqref="Q23 P40:R40 P52:R52 P61:R61">
    <cfRule type="expression" dxfId="51" priority="510">
      <formula>#REF!&lt;&gt;#REF!</formula>
    </cfRule>
  </conditionalFormatting>
  <conditionalFormatting sqref="Q24:R34 Q39:R39">
    <cfRule type="expression" dxfId="50" priority="7">
      <formula>#REF!&lt;&gt;#REF!</formula>
    </cfRule>
  </conditionalFormatting>
  <conditionalFormatting sqref="R35:R38">
    <cfRule type="expression" dxfId="49" priority="5">
      <formula>#REF!&lt;&gt;#REF!</formula>
    </cfRule>
  </conditionalFormatting>
  <conditionalFormatting sqref="U35:U38">
    <cfRule type="expression" dxfId="48" priority="4">
      <formula>#REF!&lt;&gt;#REF!</formula>
    </cfRule>
  </conditionalFormatting>
  <conditionalFormatting sqref="U3:X3 E5:I7 E8:G8 J8:N8">
    <cfRule type="expression" dxfId="47" priority="444">
      <formula>$Z$7&lt;&gt;$AA$3</formula>
    </cfRule>
  </conditionalFormatting>
  <conditionalFormatting sqref="U11:X11 E13:I15 E16:G16 S16:U16 Z16:AD16 E18:T18">
    <cfRule type="expression" dxfId="46" priority="445">
      <formula>$Z$15&lt;&gt;$AA$11</formula>
    </cfRule>
  </conditionalFormatting>
  <conditionalFormatting sqref="U20:X20">
    <cfRule type="expression" dxfId="45" priority="81">
      <formula>#REF!&lt;&gt;#REF!</formula>
    </cfRule>
  </conditionalFormatting>
  <conditionalFormatting sqref="U53:X53">
    <cfRule type="expression" dxfId="44" priority="87">
      <formula>#REF!&lt;&gt;#REF!</formula>
    </cfRule>
  </conditionalFormatting>
  <conditionalFormatting sqref="W62:X62 H63">
    <cfRule type="expression" dxfId="43" priority="83">
      <formula>#REF!&lt;&gt;#REF!</formula>
    </cfRule>
  </conditionalFormatting>
  <conditionalFormatting sqref="N81">
    <cfRule type="expression" dxfId="42" priority="3">
      <formula>#REF!&lt;&gt;#REF!</formula>
    </cfRule>
  </conditionalFormatting>
  <conditionalFormatting sqref="H71">
    <cfRule type="expression" dxfId="41" priority="2">
      <formula>#REF!&lt;&gt;#REF!</formula>
    </cfRule>
  </conditionalFormatting>
  <conditionalFormatting sqref="N71">
    <cfRule type="expression" dxfId="40" priority="1">
      <formula>#REF!&lt;&gt;#REF!</formula>
    </cfRule>
  </conditionalFormatting>
  <dataValidations count="19">
    <dataValidation type="list" allowBlank="1" showInputMessage="1" showErrorMessage="1" sqref="E5:I5" xr:uid="{00000000-0002-0000-0200-000000000000}">
      <formula1>$AI$3:$AI$5</formula1>
    </dataValidation>
    <dataValidation type="list" allowBlank="1" showInputMessage="1" showErrorMessage="1" sqref="E13:I13" xr:uid="{00000000-0002-0000-0200-000002000000}">
      <formula1>$AI$10:$AI$13</formula1>
    </dataValidation>
    <dataValidation type="list" allowBlank="1" showInputMessage="1" showErrorMessage="1" sqref="E6:I6" xr:uid="{00000000-0002-0000-0200-000003000000}">
      <formula1>$AM$3:$AM$4</formula1>
    </dataValidation>
    <dataValidation type="list" allowBlank="1" showInputMessage="1" showErrorMessage="1" sqref="E14:I14" xr:uid="{00000000-0002-0000-0200-000004000000}">
      <formula1>$AM$10:$AM$12</formula1>
    </dataValidation>
    <dataValidation type="list" allowBlank="1" showInputMessage="1" showErrorMessage="1" sqref="E15:I15" xr:uid="{00000000-0002-0000-0200-000005000000}">
      <formula1>$AI$15:$AI$17</formula1>
    </dataValidation>
    <dataValidation type="list" allowBlank="1" showInputMessage="1" showErrorMessage="1" sqref="Z16:AD16" xr:uid="{00000000-0002-0000-0200-000006000000}">
      <formula1>$AM$15:$AM$17</formula1>
    </dataValidation>
    <dataValidation type="list" allowBlank="1" showInputMessage="1" showErrorMessage="1" sqref="Z7:AD7" xr:uid="{00000000-0002-0000-0200-000008000000}">
      <formula1>$AA$3:$AA$5</formula1>
    </dataValidation>
    <dataValidation type="list" allowBlank="1" showInputMessage="1" showErrorMessage="1" sqref="Z15:AD15" xr:uid="{00000000-0002-0000-0200-00000A000000}">
      <formula1>$AA$11:$AA$13</formula1>
    </dataValidation>
    <dataValidation type="list" allowBlank="1" showInputMessage="1" showErrorMessage="1" sqref="E58:I58" xr:uid="{00000000-0002-0000-0200-00000B000000}">
      <formula1>"　,受入する,受入しない"</formula1>
    </dataValidation>
    <dataValidation type="list" allowBlank="1" showInputMessage="1" showErrorMessage="1" sqref="E54:I54" xr:uid="{00000000-0002-0000-0200-00000C000000}">
      <formula1>"　,新規導入する,新規導入しない"</formula1>
    </dataValidation>
    <dataValidation type="list" allowBlank="1" showInputMessage="1" showErrorMessage="1" sqref="E59:I59 E55:I55" xr:uid="{00000000-0002-0000-0200-00000D000000}">
      <formula1>"　,エリア内,エリア外"</formula1>
    </dataValidation>
    <dataValidation type="list" allowBlank="1" showInputMessage="1" showErrorMessage="1" sqref="K31:O31" xr:uid="{00000000-0002-0000-0200-00000E000000}">
      <formula1>"　,評価基準,誘導水準"</formula1>
    </dataValidation>
    <dataValidation type="list" allowBlank="1" showInputMessage="1" showErrorMessage="1" sqref="AA66:AD82" xr:uid="{00000000-0002-0000-0200-00000F000000}">
      <formula1>#REF!</formula1>
    </dataValidation>
    <dataValidation type="list" allowBlank="1" showInputMessage="1" showErrorMessage="1" sqref="K42:O42" xr:uid="{00000000-0002-0000-0200-000010000000}">
      <formula1>"　,誘導水準"</formula1>
    </dataValidation>
    <dataValidation type="list" allowBlank="1" showInputMessage="1" showErrorMessage="1" sqref="E7:I7" xr:uid="{00000000-0002-0000-0200-000011000000}">
      <formula1>"　,標準入力法,フロア入力法"</formula1>
    </dataValidation>
    <dataValidation type="list" allowBlank="1" showInputMessage="1" showErrorMessage="1" sqref="E74:J74 E64:J64" xr:uid="{00000000-0002-0000-0200-000012000000}">
      <formula1>"　,評価基準,誘導水準,適用基準なし"</formula1>
    </dataValidation>
    <dataValidation type="list" allowBlank="1" showInputMessage="1" showErrorMessage="1" sqref="U37:W37 U35:W35" xr:uid="{15A81379-B9C0-4917-BAAF-E0F06135D18A}">
      <formula1>"　,満たす,満たさない"</formula1>
    </dataValidation>
    <dataValidation type="list" allowBlank="1" showInputMessage="1" showErrorMessage="1" sqref="U38:W38 U36:W36" xr:uid="{331D282B-195B-4BE8-A6AE-ED42F4BBB400}">
      <formula1>"　,継続して調達する"</formula1>
    </dataValidation>
    <dataValidation type="list" allowBlank="1" showInputMessage="1" showErrorMessage="1" sqref="S2 L2" xr:uid="{00000000-0002-0000-0200-000001000000}">
      <formula1>"　,○"</formula1>
    </dataValidation>
  </dataValidations>
  <printOptions horizontalCentered="1"/>
  <pageMargins left="0.31496062992125984" right="0.31496062992125984" top="0.59055118110236227" bottom="0.59055118110236227" header="0.11811023622047245" footer="0.19685039370078741"/>
  <pageSetup paperSize="9" scale="90" fitToHeight="0" orientation="portrait" r:id="rId1"/>
  <headerFooter>
    <oddFooter>&amp;L2025年度版</oddFooter>
  </headerFooter>
  <rowBreaks count="1" manualBreakCount="1">
    <brk id="52" max="24" man="1"/>
  </rowBreaks>
  <ignoredErrors>
    <ignoredError sqref="K22 K24:K25 K27:K30 K32 K48 K50:K51 E72 E82 Q23 K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82"/>
  <sheetViews>
    <sheetView showGridLines="0" view="pageBreakPreview" zoomScaleNormal="115" zoomScaleSheetLayoutView="100" workbookViewId="0">
      <selection activeCell="Q75" sqref="Q75:X75"/>
    </sheetView>
  </sheetViews>
  <sheetFormatPr defaultColWidth="8.59765625" defaultRowHeight="18"/>
  <cols>
    <col min="1" max="1" width="0.59765625" style="1" customWidth="1"/>
    <col min="2" max="2" width="12" style="7" customWidth="1"/>
    <col min="3" max="4" width="11.09765625" style="7" customWidth="1"/>
    <col min="5" max="24" width="3.19921875" style="1" customWidth="1"/>
    <col min="25" max="25" width="1.296875" style="1" customWidth="1"/>
    <col min="26" max="26" width="1.09765625" style="15" hidden="1" customWidth="1"/>
    <col min="27" max="27" width="11" style="1" hidden="1" customWidth="1"/>
    <col min="28" max="28" width="2.09765625" style="13" hidden="1" customWidth="1"/>
    <col min="29" max="29" width="3" style="1" hidden="1" customWidth="1"/>
    <col min="30" max="30" width="6.59765625" style="1" hidden="1" customWidth="1"/>
    <col min="31" max="31" width="6" style="1" hidden="1" customWidth="1"/>
    <col min="32" max="32" width="3.59765625" style="1" hidden="1" customWidth="1"/>
    <col min="33" max="34" width="3" style="1" hidden="1" customWidth="1"/>
    <col min="35" max="35" width="10.5" style="1" hidden="1" customWidth="1"/>
    <col min="36" max="36" width="2.09765625" style="13" hidden="1" customWidth="1"/>
    <col min="37" max="37" width="3" style="1" hidden="1" customWidth="1"/>
    <col min="38" max="38" width="4.59765625" style="1" hidden="1" customWidth="1"/>
    <col min="39" max="39" width="7.19921875" style="1" hidden="1" customWidth="1"/>
    <col min="40" max="40" width="11.59765625" style="1" hidden="1" customWidth="1"/>
    <col min="41" max="41" width="2.59765625" style="13" hidden="1" customWidth="1"/>
    <col min="42" max="42" width="3.59765625" style="1" hidden="1" customWidth="1"/>
    <col min="43" max="43" width="9" style="1" hidden="1" customWidth="1"/>
    <col min="44" max="44" width="12.69921875" style="1" hidden="1" customWidth="1"/>
    <col min="45" max="45" width="20.5" style="24" hidden="1" customWidth="1"/>
    <col min="46" max="46" width="7.19921875" style="13" hidden="1" customWidth="1"/>
    <col min="47" max="47" width="10.59765625" style="43" hidden="1" customWidth="1"/>
    <col min="48" max="48" width="6.09765625" style="1" hidden="1" customWidth="1"/>
    <col min="49" max="49" width="8.09765625" style="1" hidden="1" customWidth="1"/>
    <col min="50" max="50" width="2.09765625" style="1" hidden="1" customWidth="1"/>
    <col min="51" max="51" width="10.59765625" style="1" hidden="1" customWidth="1"/>
    <col min="52" max="52" width="6.5" style="1" hidden="1" customWidth="1"/>
    <col min="53" max="53" width="6.19921875" style="1" hidden="1" customWidth="1"/>
    <col min="54" max="54" width="3.59765625" style="1" hidden="1" customWidth="1"/>
    <col min="55" max="55" width="3" style="1" hidden="1" customWidth="1"/>
    <col min="56" max="58" width="8.59765625" style="1" hidden="1" customWidth="1"/>
    <col min="59" max="59" width="13.69921875" style="1" hidden="1" customWidth="1"/>
    <col min="60" max="16384" width="8.59765625" style="1"/>
  </cols>
  <sheetData>
    <row r="1" spans="1:59" ht="18.600000000000001" thickBot="1">
      <c r="A1" s="66"/>
      <c r="B1" s="70"/>
      <c r="C1" s="70"/>
      <c r="D1" s="70"/>
      <c r="E1" s="66"/>
      <c r="F1" s="66"/>
      <c r="G1" s="66"/>
      <c r="H1" s="66"/>
      <c r="I1" s="66"/>
      <c r="J1" s="66"/>
      <c r="K1" s="66"/>
      <c r="L1" s="66"/>
      <c r="M1" s="66"/>
      <c r="N1" s="66"/>
      <c r="O1" s="66"/>
      <c r="P1" s="66"/>
      <c r="Q1" s="66"/>
      <c r="R1" s="66"/>
      <c r="S1" s="66"/>
      <c r="T1" s="66"/>
      <c r="U1" s="66"/>
      <c r="V1" s="66"/>
      <c r="W1" s="66"/>
      <c r="X1" s="66"/>
      <c r="Y1" s="66"/>
      <c r="AA1" s="25" t="s">
        <v>10</v>
      </c>
      <c r="AC1" s="26"/>
      <c r="AD1" s="26"/>
      <c r="AE1" s="26"/>
      <c r="AF1" s="26"/>
      <c r="AG1" s="26"/>
      <c r="AH1" s="26"/>
      <c r="AI1" s="26"/>
      <c r="AJ1" s="48"/>
      <c r="AK1" s="26"/>
      <c r="AL1" s="26"/>
      <c r="AM1" s="26"/>
      <c r="AN1" s="26"/>
      <c r="AO1" s="48"/>
      <c r="AP1" s="26" t="s">
        <v>54</v>
      </c>
      <c r="AQ1" s="26"/>
      <c r="AR1" s="49"/>
      <c r="AS1" s="48"/>
      <c r="AT1" s="26"/>
      <c r="AU1" s="26"/>
      <c r="AV1" s="26"/>
      <c r="AW1" s="26"/>
      <c r="AX1" s="26"/>
      <c r="AY1" s="26"/>
      <c r="AZ1" s="26"/>
      <c r="BA1" s="26"/>
      <c r="BB1" s="26"/>
      <c r="BC1" s="26"/>
      <c r="BD1" s="26"/>
      <c r="BE1" s="26"/>
      <c r="BF1" s="26"/>
      <c r="BG1" s="50" t="s">
        <v>11</v>
      </c>
    </row>
    <row r="2" spans="1:59" ht="15.75" customHeight="1" thickBot="1">
      <c r="A2" s="67" t="s">
        <v>174</v>
      </c>
      <c r="B2" s="70"/>
      <c r="C2" s="70"/>
      <c r="D2" s="70"/>
      <c r="E2" s="66"/>
      <c r="F2" s="66"/>
      <c r="G2" s="66"/>
      <c r="H2" s="66"/>
      <c r="I2" s="66"/>
      <c r="J2" s="66"/>
      <c r="K2" s="66"/>
      <c r="L2" s="66"/>
      <c r="M2" s="66"/>
      <c r="N2" s="66"/>
      <c r="O2" s="70" t="s">
        <v>17</v>
      </c>
      <c r="P2" s="83"/>
      <c r="Q2" s="83"/>
      <c r="R2" s="73"/>
      <c r="S2" s="310" t="s">
        <v>223</v>
      </c>
      <c r="T2" s="311"/>
      <c r="U2" s="311"/>
      <c r="V2" s="311"/>
      <c r="W2" s="311"/>
      <c r="X2" s="312"/>
      <c r="Y2" s="66"/>
      <c r="AA2" s="51"/>
      <c r="AB2" s="52"/>
      <c r="AN2" s="33"/>
      <c r="AO2" s="13">
        <f>IF($S$2=AN2,0,0)</f>
        <v>0</v>
      </c>
      <c r="AP2" s="1">
        <v>0</v>
      </c>
      <c r="AR2" s="1" t="s">
        <v>16</v>
      </c>
    </row>
    <row r="3" spans="1:59" ht="15.75" customHeight="1" thickBot="1">
      <c r="A3" s="66"/>
      <c r="B3" s="183" t="s">
        <v>73</v>
      </c>
      <c r="C3" s="184"/>
      <c r="D3" s="184"/>
      <c r="E3" s="185"/>
      <c r="F3" s="185"/>
      <c r="G3" s="185"/>
      <c r="H3" s="185"/>
      <c r="I3" s="185"/>
      <c r="J3" s="184"/>
      <c r="K3" s="184"/>
      <c r="L3" s="184"/>
      <c r="M3" s="184"/>
      <c r="N3" s="184"/>
      <c r="O3" s="184"/>
      <c r="P3" s="186"/>
      <c r="Q3" s="186"/>
      <c r="R3" s="186"/>
      <c r="S3" s="186"/>
      <c r="T3" s="186"/>
      <c r="U3" s="187"/>
      <c r="V3" s="187"/>
      <c r="W3" s="187"/>
      <c r="X3" s="188"/>
      <c r="Y3" s="66"/>
      <c r="AA3" s="33" t="s">
        <v>3</v>
      </c>
      <c r="AB3" s="13" t="e">
        <f>IF(#REF!=AA3,1,0)</f>
        <v>#REF!</v>
      </c>
      <c r="AC3" s="1">
        <v>1</v>
      </c>
      <c r="AE3" s="34" t="s">
        <v>0</v>
      </c>
      <c r="AF3" s="13">
        <f>IF(U3=AE3,1,0)</f>
        <v>0</v>
      </c>
      <c r="AG3" s="1">
        <v>1</v>
      </c>
      <c r="AI3" s="33"/>
      <c r="AJ3" s="13">
        <v>0</v>
      </c>
      <c r="AK3" s="1">
        <v>0</v>
      </c>
      <c r="AN3" s="35" t="s">
        <v>18</v>
      </c>
      <c r="AO3" s="13">
        <f>IF($S$2=AN3,3,0)</f>
        <v>0</v>
      </c>
      <c r="AP3" s="1">
        <v>3</v>
      </c>
      <c r="AQ3" s="24"/>
      <c r="AZ3" s="1" t="str">
        <f>B3</f>
        <v>（１）建築物外皮の熱負荷抑制</v>
      </c>
    </row>
    <row r="4" spans="1:59" ht="15.75" customHeight="1" thickBot="1">
      <c r="A4" s="66"/>
      <c r="B4" s="426" t="s">
        <v>208</v>
      </c>
      <c r="C4" s="427"/>
      <c r="D4" s="428"/>
      <c r="E4" s="310"/>
      <c r="F4" s="311"/>
      <c r="G4" s="311"/>
      <c r="H4" s="311"/>
      <c r="I4" s="312"/>
      <c r="J4" s="189"/>
      <c r="K4" s="190"/>
      <c r="L4" s="190"/>
      <c r="M4" s="190"/>
      <c r="N4" s="90"/>
      <c r="O4" s="90"/>
      <c r="P4" s="90"/>
      <c r="Q4" s="90"/>
      <c r="R4" s="90"/>
      <c r="S4" s="90"/>
      <c r="T4" s="90"/>
      <c r="U4" s="90"/>
      <c r="V4" s="90"/>
      <c r="W4" s="90"/>
      <c r="X4" s="91"/>
      <c r="Y4" s="66"/>
      <c r="AA4" s="35" t="s">
        <v>4</v>
      </c>
      <c r="AB4" s="13" t="e">
        <f>IF(#REF!=AA4,2,0)</f>
        <v>#REF!</v>
      </c>
      <c r="AC4" s="1">
        <v>2</v>
      </c>
      <c r="AE4" s="34" t="s">
        <v>1</v>
      </c>
      <c r="AF4" s="13">
        <f>IF(U3=AE4,2,0)</f>
        <v>0</v>
      </c>
      <c r="AG4" s="1">
        <v>2</v>
      </c>
      <c r="AI4" s="35" t="s">
        <v>8</v>
      </c>
      <c r="AJ4" s="13">
        <f>IF($E$4=AI4,1,0)</f>
        <v>0</v>
      </c>
      <c r="AK4" s="1">
        <v>1</v>
      </c>
      <c r="AN4" s="35" t="s">
        <v>19</v>
      </c>
      <c r="AO4" s="13">
        <f>IF($S$2=AN4,4,0)</f>
        <v>0</v>
      </c>
      <c r="AP4" s="1">
        <v>4</v>
      </c>
      <c r="AS4" s="53" t="s">
        <v>51</v>
      </c>
      <c r="AT4" s="54">
        <f>E5</f>
        <v>0</v>
      </c>
      <c r="AU4" s="55" t="s">
        <v>13</v>
      </c>
      <c r="AZ4" s="1" t="s">
        <v>12</v>
      </c>
    </row>
    <row r="5" spans="1:59" ht="15.75" customHeight="1" thickBot="1">
      <c r="A5" s="85"/>
      <c r="B5" s="160" t="s">
        <v>209</v>
      </c>
      <c r="C5" s="161"/>
      <c r="D5" s="161"/>
      <c r="E5" s="415"/>
      <c r="F5" s="416"/>
      <c r="G5" s="417"/>
      <c r="H5" s="380"/>
      <c r="I5" s="399"/>
      <c r="J5" s="374"/>
      <c r="K5" s="374"/>
      <c r="L5" s="374"/>
      <c r="M5" s="374"/>
      <c r="N5" s="438"/>
      <c r="O5" s="438"/>
      <c r="P5" s="438"/>
      <c r="Q5" s="277"/>
      <c r="R5" s="277"/>
      <c r="S5" s="190"/>
      <c r="T5" s="66"/>
      <c r="U5" s="66"/>
      <c r="V5" s="66"/>
      <c r="W5" s="66"/>
      <c r="X5" s="85"/>
      <c r="Y5" s="66"/>
      <c r="AA5" s="12" t="s">
        <v>53</v>
      </c>
      <c r="AB5" s="13" t="e">
        <f>IF(#REF!=AA5,4,0)</f>
        <v>#REF!</v>
      </c>
      <c r="AC5" s="1">
        <v>4</v>
      </c>
      <c r="AE5" s="40" t="s">
        <v>2</v>
      </c>
      <c r="AF5" s="13">
        <f>IF(U3=AE5,3,0)</f>
        <v>0</v>
      </c>
      <c r="AG5" s="1">
        <v>3</v>
      </c>
      <c r="AI5" s="12" t="s">
        <v>7</v>
      </c>
      <c r="AJ5" s="13">
        <f>IF($E$4=AI5,2,0)</f>
        <v>0</v>
      </c>
      <c r="AK5" s="1">
        <v>2</v>
      </c>
      <c r="AN5" s="35" t="s">
        <v>20</v>
      </c>
      <c r="AO5" s="13">
        <f>IF($S$2=AN5,5,0)</f>
        <v>0</v>
      </c>
      <c r="AP5" s="1">
        <v>5</v>
      </c>
      <c r="AR5" s="24"/>
      <c r="AZ5" s="39" t="s">
        <v>0</v>
      </c>
      <c r="BA5" s="6" t="e">
        <f>IF(SUM(#REF!)=0,1,0)</f>
        <v>#REF!</v>
      </c>
    </row>
    <row r="6" spans="1:59" ht="15.75" customHeight="1" thickBot="1">
      <c r="A6" s="85"/>
      <c r="B6" s="172" t="s">
        <v>80</v>
      </c>
      <c r="C6" s="64"/>
      <c r="D6" s="64"/>
      <c r="E6" s="411"/>
      <c r="F6" s="412"/>
      <c r="G6" s="413"/>
      <c r="H6" s="414" t="s">
        <v>62</v>
      </c>
      <c r="I6" s="278"/>
      <c r="J6" s="63"/>
      <c r="K6" s="108"/>
      <c r="L6" s="108"/>
      <c r="M6" s="108"/>
      <c r="N6" s="108"/>
      <c r="O6" s="108"/>
      <c r="P6" s="108"/>
      <c r="Q6" s="108"/>
      <c r="R6" s="108"/>
      <c r="S6" s="94"/>
      <c r="T6" s="94"/>
      <c r="U6" s="94"/>
      <c r="V6" s="94"/>
      <c r="W6" s="94"/>
      <c r="X6" s="177"/>
      <c r="Y6" s="66"/>
      <c r="AN6" s="12" t="s">
        <v>15</v>
      </c>
      <c r="AO6" s="13">
        <f>IF($S$2=AN6,9,0)</f>
        <v>0</v>
      </c>
      <c r="AP6" s="1">
        <v>9</v>
      </c>
      <c r="AR6" s="24"/>
    </row>
    <row r="7" spans="1:59" ht="15.75" customHeight="1" thickBot="1">
      <c r="A7" s="85"/>
      <c r="B7" s="172" t="s">
        <v>81</v>
      </c>
      <c r="C7" s="64"/>
      <c r="D7" s="64"/>
      <c r="E7" s="411"/>
      <c r="F7" s="412"/>
      <c r="G7" s="413"/>
      <c r="H7" s="414" t="s">
        <v>62</v>
      </c>
      <c r="I7" s="278"/>
      <c r="J7" s="63"/>
      <c r="K7" s="108"/>
      <c r="L7" s="108"/>
      <c r="M7" s="108"/>
      <c r="N7" s="108"/>
      <c r="O7" s="108"/>
      <c r="P7" s="108"/>
      <c r="Q7" s="108"/>
      <c r="R7" s="109"/>
      <c r="S7" s="94"/>
      <c r="T7" s="94"/>
      <c r="U7" s="94"/>
      <c r="V7" s="94"/>
      <c r="W7" s="94"/>
      <c r="X7" s="177"/>
      <c r="Y7" s="66"/>
      <c r="AN7" s="1" t="s">
        <v>52</v>
      </c>
      <c r="AO7" s="13" t="str">
        <f>IF(SUM(AO2:AO6)=0,"",(SUM(AO2:AO6)))</f>
        <v/>
      </c>
      <c r="AR7" s="24"/>
    </row>
    <row r="8" spans="1:59" ht="15.75" customHeight="1" thickBot="1">
      <c r="A8" s="85"/>
      <c r="B8" s="172" t="s">
        <v>82</v>
      </c>
      <c r="C8" s="64"/>
      <c r="D8" s="191"/>
      <c r="E8" s="415"/>
      <c r="F8" s="416"/>
      <c r="G8" s="417"/>
      <c r="H8" s="414" t="s">
        <v>62</v>
      </c>
      <c r="I8" s="278"/>
      <c r="J8" s="63"/>
      <c r="K8" s="108"/>
      <c r="L8" s="109"/>
      <c r="M8" s="109"/>
      <c r="N8" s="109"/>
      <c r="O8" s="109"/>
      <c r="P8" s="109"/>
      <c r="Q8" s="109"/>
      <c r="R8" s="109"/>
      <c r="S8" s="84"/>
      <c r="T8" s="84"/>
      <c r="U8" s="84"/>
      <c r="V8" s="84"/>
      <c r="W8" s="84"/>
      <c r="X8" s="104"/>
      <c r="Y8" s="66"/>
    </row>
    <row r="9" spans="1:59" ht="15.75" customHeight="1" thickBot="1">
      <c r="A9" s="85"/>
      <c r="B9" s="96" t="s">
        <v>83</v>
      </c>
      <c r="C9" s="68"/>
      <c r="D9" s="68"/>
      <c r="E9" s="421"/>
      <c r="F9" s="422"/>
      <c r="G9" s="423"/>
      <c r="H9" s="424" t="s">
        <v>6</v>
      </c>
      <c r="I9" s="425"/>
      <c r="J9" s="156"/>
      <c r="K9" s="108"/>
      <c r="L9" s="108"/>
      <c r="M9" s="108"/>
      <c r="N9" s="108"/>
      <c r="O9" s="108"/>
      <c r="P9" s="108"/>
      <c r="Q9" s="108"/>
      <c r="R9" s="108"/>
      <c r="S9" s="94"/>
      <c r="T9" s="94"/>
      <c r="U9" s="94"/>
      <c r="V9" s="94"/>
      <c r="W9" s="94"/>
      <c r="X9" s="177"/>
      <c r="Y9" s="66"/>
    </row>
    <row r="10" spans="1:59" ht="8.25" customHeight="1" thickBot="1">
      <c r="A10" s="66"/>
      <c r="B10" s="64"/>
      <c r="C10" s="64"/>
      <c r="D10" s="64"/>
      <c r="E10" s="68"/>
      <c r="F10" s="64"/>
      <c r="G10" s="64"/>
      <c r="H10" s="64"/>
      <c r="I10" s="64"/>
      <c r="J10" s="64"/>
      <c r="K10" s="64"/>
      <c r="L10" s="64"/>
      <c r="M10" s="64"/>
      <c r="N10" s="64"/>
      <c r="O10" s="64"/>
      <c r="P10" s="161"/>
      <c r="Q10" s="161"/>
      <c r="R10" s="161"/>
      <c r="S10" s="161"/>
      <c r="T10" s="161"/>
      <c r="U10" s="161"/>
      <c r="V10" s="161"/>
      <c r="W10" s="161"/>
      <c r="X10" s="192"/>
      <c r="Y10" s="66"/>
      <c r="AF10" s="13"/>
      <c r="AS10" s="44"/>
    </row>
    <row r="11" spans="1:59" ht="15.75" customHeight="1" thickBot="1">
      <c r="A11" s="66"/>
      <c r="B11" s="183" t="s">
        <v>84</v>
      </c>
      <c r="C11" s="184"/>
      <c r="D11" s="184"/>
      <c r="E11" s="185"/>
      <c r="F11" s="185"/>
      <c r="G11" s="185"/>
      <c r="H11" s="185"/>
      <c r="I11" s="185"/>
      <c r="J11" s="184"/>
      <c r="K11" s="184"/>
      <c r="L11" s="184"/>
      <c r="M11" s="184"/>
      <c r="N11" s="184"/>
      <c r="O11" s="184"/>
      <c r="P11" s="193"/>
      <c r="Q11" s="193"/>
      <c r="R11" s="193"/>
      <c r="S11" s="193"/>
      <c r="T11" s="193"/>
      <c r="U11" s="184"/>
      <c r="V11" s="184"/>
      <c r="W11" s="184"/>
      <c r="X11" s="194"/>
      <c r="Y11" s="66"/>
      <c r="AA11" s="33" t="s">
        <v>3</v>
      </c>
      <c r="AB11" s="13">
        <f>IF(AA15=AA11,1,0)</f>
        <v>1</v>
      </c>
      <c r="AC11" s="1">
        <v>1</v>
      </c>
      <c r="AE11" s="34" t="s">
        <v>0</v>
      </c>
      <c r="AF11" s="13">
        <f>IF(U11=AE11,1,0)</f>
        <v>0</v>
      </c>
      <c r="AG11" s="1">
        <v>1</v>
      </c>
      <c r="AI11" s="33"/>
      <c r="AJ11" s="13">
        <v>0</v>
      </c>
      <c r="AK11" s="1">
        <v>0</v>
      </c>
      <c r="AQ11" s="1">
        <f>U11</f>
        <v>0</v>
      </c>
      <c r="AZ11" s="1" t="str">
        <f>B11</f>
        <v>（２）設備システムの高効率化</v>
      </c>
      <c r="BD11" s="56" t="s">
        <v>21</v>
      </c>
      <c r="BE11" s="57"/>
    </row>
    <row r="12" spans="1:59" ht="15.75" customHeight="1" thickBot="1">
      <c r="A12" s="66"/>
      <c r="B12" s="426" t="s">
        <v>210</v>
      </c>
      <c r="C12" s="427"/>
      <c r="D12" s="428"/>
      <c r="E12" s="310"/>
      <c r="F12" s="311"/>
      <c r="G12" s="311"/>
      <c r="H12" s="311"/>
      <c r="I12" s="312"/>
      <c r="J12" s="90"/>
      <c r="K12" s="90"/>
      <c r="L12" s="90"/>
      <c r="M12" s="90"/>
      <c r="N12" s="90"/>
      <c r="O12" s="90"/>
      <c r="P12" s="90"/>
      <c r="Q12" s="90"/>
      <c r="R12" s="90"/>
      <c r="S12" s="90"/>
      <c r="T12" s="90"/>
      <c r="U12" s="90"/>
      <c r="V12" s="90"/>
      <c r="W12" s="90"/>
      <c r="X12" s="91"/>
      <c r="Y12" s="66"/>
      <c r="AA12" s="35" t="s">
        <v>4</v>
      </c>
      <c r="AB12" s="13">
        <f>IF(AA15=AA12,2,0)</f>
        <v>0</v>
      </c>
      <c r="AC12" s="1">
        <v>2</v>
      </c>
      <c r="AE12" s="34" t="s">
        <v>1</v>
      </c>
      <c r="AF12" s="13">
        <f>IF(U11=AE12,2,0)</f>
        <v>0</v>
      </c>
      <c r="AG12" s="1">
        <v>2</v>
      </c>
      <c r="AI12" s="35" t="s">
        <v>8</v>
      </c>
      <c r="AJ12" s="13">
        <f>IF(E12=AI12,1,0)</f>
        <v>0</v>
      </c>
      <c r="AK12" s="1">
        <v>1</v>
      </c>
      <c r="AQ12" s="1" t="s">
        <v>14</v>
      </c>
      <c r="AR12" s="58">
        <f>E13</f>
        <v>0</v>
      </c>
      <c r="AZ12" s="1" t="s">
        <v>12</v>
      </c>
      <c r="BD12" s="59" t="s">
        <v>22</v>
      </c>
      <c r="BE12" s="60" t="e">
        <f>#REF!</f>
        <v>#REF!</v>
      </c>
    </row>
    <row r="13" spans="1:59" ht="15.75" customHeight="1" thickBot="1">
      <c r="A13" s="66"/>
      <c r="B13" s="160" t="s">
        <v>211</v>
      </c>
      <c r="C13" s="70"/>
      <c r="D13" s="70"/>
      <c r="E13" s="415"/>
      <c r="F13" s="416"/>
      <c r="G13" s="417"/>
      <c r="H13" s="380"/>
      <c r="I13" s="399"/>
      <c r="J13" s="374"/>
      <c r="K13" s="374"/>
      <c r="L13" s="374"/>
      <c r="M13" s="374"/>
      <c r="N13" s="438"/>
      <c r="O13" s="438"/>
      <c r="P13" s="438"/>
      <c r="Q13" s="277"/>
      <c r="R13" s="277"/>
      <c r="S13" s="190"/>
      <c r="T13" s="190"/>
      <c r="U13" s="190"/>
      <c r="V13" s="190"/>
      <c r="W13" s="190"/>
      <c r="X13" s="195"/>
      <c r="Y13" s="66"/>
      <c r="AA13" s="12" t="s">
        <v>53</v>
      </c>
      <c r="AB13" s="13">
        <f>IF(AA15=AA13,4,0)</f>
        <v>0</v>
      </c>
      <c r="AC13" s="1">
        <v>4</v>
      </c>
      <c r="AE13" s="40" t="s">
        <v>2</v>
      </c>
      <c r="AF13" s="13">
        <f>IF(U11=AE13,3,0)</f>
        <v>0</v>
      </c>
      <c r="AG13" s="1">
        <v>3</v>
      </c>
      <c r="AI13" s="12" t="s">
        <v>7</v>
      </c>
      <c r="AJ13" s="13">
        <f>IF(E12=AI13,2,0)</f>
        <v>0</v>
      </c>
      <c r="AK13" s="1">
        <v>2</v>
      </c>
      <c r="AZ13" s="39" t="s">
        <v>0</v>
      </c>
      <c r="BA13" s="6" t="e">
        <f>IF(SUM(BA14:BA15)=0,1,0)</f>
        <v>#REF!</v>
      </c>
      <c r="BD13" s="59" t="s">
        <v>23</v>
      </c>
      <c r="BE13" s="60" t="e">
        <f>#REF!</f>
        <v>#REF!</v>
      </c>
    </row>
    <row r="14" spans="1:59" ht="15.75" customHeight="1" thickBot="1">
      <c r="A14" s="66"/>
      <c r="B14" s="100" t="s">
        <v>60</v>
      </c>
      <c r="C14" s="70"/>
      <c r="D14" s="70"/>
      <c r="E14" s="442"/>
      <c r="F14" s="443"/>
      <c r="G14" s="444"/>
      <c r="H14" s="278" t="s">
        <v>9</v>
      </c>
      <c r="I14" s="383"/>
      <c r="J14" s="100"/>
      <c r="K14" s="196"/>
      <c r="L14" s="196"/>
      <c r="M14" s="196"/>
      <c r="N14" s="196"/>
      <c r="O14" s="196"/>
      <c r="P14" s="196"/>
      <c r="Q14" s="196"/>
      <c r="R14" s="196"/>
      <c r="S14" s="66"/>
      <c r="T14" s="66"/>
      <c r="U14" s="66"/>
      <c r="V14" s="66"/>
      <c r="W14" s="66"/>
      <c r="X14" s="85"/>
      <c r="Y14" s="66"/>
      <c r="AA14" s="1" t="s">
        <v>52</v>
      </c>
      <c r="AB14" s="13">
        <f>SUM(AB11:AB13)</f>
        <v>1</v>
      </c>
      <c r="AE14" s="1" t="s">
        <v>52</v>
      </c>
      <c r="AF14" s="13" t="str">
        <f>IF(SUM(AF11:AF13)=0,"",(SUM(AF11:AF13)))</f>
        <v/>
      </c>
      <c r="AI14" s="1" t="s">
        <v>52</v>
      </c>
      <c r="AJ14" s="13" t="str">
        <f>IF(SUM(AJ11:AJ13)=0,"",(SUM(AJ11:AJ13)))</f>
        <v/>
      </c>
      <c r="AZ14" s="19" t="s">
        <v>1</v>
      </c>
      <c r="BA14" s="2" t="e">
        <f>IF(#REF!="",0,IF(AND(E13&gt;=20,E13&lt;#REF!),1,0))</f>
        <v>#REF!</v>
      </c>
      <c r="BD14" s="59" t="s">
        <v>24</v>
      </c>
      <c r="BE14" s="60" t="e">
        <f>#REF!</f>
        <v>#REF!</v>
      </c>
    </row>
    <row r="15" spans="1:59" ht="15.75" customHeight="1" thickBot="1">
      <c r="A15" s="66"/>
      <c r="B15" s="96" t="s">
        <v>61</v>
      </c>
      <c r="C15" s="68"/>
      <c r="D15" s="69"/>
      <c r="E15" s="429"/>
      <c r="F15" s="430"/>
      <c r="G15" s="431"/>
      <c r="H15" s="278" t="s">
        <v>9</v>
      </c>
      <c r="I15" s="383"/>
      <c r="J15" s="96"/>
      <c r="K15" s="197"/>
      <c r="L15" s="197"/>
      <c r="M15" s="197"/>
      <c r="N15" s="197"/>
      <c r="O15" s="197"/>
      <c r="P15" s="197"/>
      <c r="Q15" s="197"/>
      <c r="R15" s="197"/>
      <c r="S15" s="83"/>
      <c r="T15" s="83"/>
      <c r="U15" s="83"/>
      <c r="V15" s="83"/>
      <c r="W15" s="83"/>
      <c r="X15" s="98"/>
      <c r="Y15" s="66"/>
      <c r="AA15" s="439" t="s">
        <v>3</v>
      </c>
      <c r="AB15" s="440"/>
      <c r="AC15" s="440"/>
      <c r="AD15" s="440"/>
      <c r="AE15" s="441"/>
      <c r="AZ15" s="41" t="s">
        <v>2</v>
      </c>
      <c r="BA15" s="3">
        <f>IF(E13="",0,IF(E13&gt;=#REF!,1,0))</f>
        <v>0</v>
      </c>
      <c r="BD15" s="61" t="s">
        <v>25</v>
      </c>
      <c r="BE15" s="62" t="e">
        <f>SUM(BE12:BE14)</f>
        <v>#REF!</v>
      </c>
    </row>
    <row r="16" spans="1:59" ht="8.25" customHeight="1">
      <c r="A16" s="66"/>
      <c r="B16" s="70"/>
      <c r="C16" s="70"/>
      <c r="D16" s="70"/>
      <c r="E16" s="66"/>
      <c r="F16" s="66"/>
      <c r="G16" s="66"/>
      <c r="H16" s="66"/>
      <c r="I16" s="66"/>
      <c r="J16" s="66"/>
      <c r="K16" s="66"/>
      <c r="L16" s="66"/>
      <c r="M16" s="66"/>
      <c r="N16" s="66"/>
      <c r="O16" s="66"/>
      <c r="P16" s="66"/>
      <c r="Q16" s="66"/>
      <c r="R16" s="66"/>
      <c r="S16" s="66"/>
      <c r="T16" s="66"/>
      <c r="U16" s="66"/>
      <c r="V16" s="66"/>
      <c r="W16" s="66"/>
      <c r="X16" s="66"/>
      <c r="Y16" s="66"/>
      <c r="AF16" s="13"/>
    </row>
    <row r="17" spans="1:53" ht="15.75" customHeight="1" thickBot="1">
      <c r="A17" s="66"/>
      <c r="B17" s="183" t="s">
        <v>88</v>
      </c>
      <c r="C17" s="198"/>
      <c r="D17" s="198"/>
      <c r="E17" s="199"/>
      <c r="F17" s="199"/>
      <c r="G17" s="199"/>
      <c r="H17" s="199"/>
      <c r="I17" s="199"/>
      <c r="J17" s="193"/>
      <c r="K17" s="193"/>
      <c r="L17" s="193"/>
      <c r="M17" s="193"/>
      <c r="N17" s="193"/>
      <c r="O17" s="193"/>
      <c r="P17" s="193"/>
      <c r="Q17" s="193"/>
      <c r="R17" s="193"/>
      <c r="S17" s="193"/>
      <c r="T17" s="193"/>
      <c r="U17" s="193"/>
      <c r="V17" s="193"/>
      <c r="W17" s="193"/>
      <c r="X17" s="200"/>
      <c r="Y17" s="66"/>
      <c r="Z17" s="1"/>
      <c r="AB17" s="1"/>
      <c r="AJ17" s="1"/>
      <c r="AN17" s="24"/>
      <c r="AO17" s="24"/>
      <c r="AP17" s="24"/>
      <c r="AQ17" s="24"/>
      <c r="AR17" s="24"/>
      <c r="AT17" s="1"/>
      <c r="AU17" s="24"/>
      <c r="AW17" s="43"/>
      <c r="BA17" s="9"/>
    </row>
    <row r="18" spans="1:53" ht="15.75" customHeight="1" thickBot="1">
      <c r="A18" s="66"/>
      <c r="B18" s="118" t="s">
        <v>108</v>
      </c>
      <c r="C18" s="119"/>
      <c r="D18" s="119"/>
      <c r="E18" s="382"/>
      <c r="F18" s="382"/>
      <c r="G18" s="382"/>
      <c r="H18" s="382"/>
      <c r="I18" s="382"/>
      <c r="J18" s="120"/>
      <c r="K18" s="329"/>
      <c r="L18" s="330"/>
      <c r="M18" s="330"/>
      <c r="N18" s="330"/>
      <c r="O18" s="331"/>
      <c r="P18" s="121" t="s">
        <v>109</v>
      </c>
      <c r="Q18" s="122"/>
      <c r="R18" s="122"/>
      <c r="S18" s="122"/>
      <c r="T18" s="122"/>
      <c r="U18" s="122"/>
      <c r="V18" s="122"/>
      <c r="W18" s="122"/>
      <c r="X18" s="123"/>
      <c r="Y18" s="66"/>
      <c r="Z18" s="1"/>
      <c r="AB18" s="1"/>
      <c r="AJ18" s="1"/>
      <c r="AN18" s="24"/>
      <c r="AO18" s="24"/>
      <c r="AP18" s="24"/>
      <c r="AQ18" s="24"/>
      <c r="AR18" s="24"/>
      <c r="AT18" s="1"/>
      <c r="AU18" s="24"/>
      <c r="AW18" s="43"/>
      <c r="BA18" s="9"/>
    </row>
    <row r="19" spans="1:53" ht="15.75" customHeight="1" thickBot="1">
      <c r="A19" s="66"/>
      <c r="B19" s="124" t="s">
        <v>110</v>
      </c>
      <c r="C19" s="125"/>
      <c r="D19" s="125"/>
      <c r="E19" s="319"/>
      <c r="F19" s="319"/>
      <c r="G19" s="319"/>
      <c r="H19" s="319"/>
      <c r="I19" s="319"/>
      <c r="J19" s="126"/>
      <c r="K19" s="326">
        <f>ROUNDDOWN(K18*0.05,2)</f>
        <v>0</v>
      </c>
      <c r="L19" s="327"/>
      <c r="M19" s="327"/>
      <c r="N19" s="327"/>
      <c r="O19" s="328"/>
      <c r="P19" s="128" t="s">
        <v>191</v>
      </c>
      <c r="Q19" s="332" t="s">
        <v>192</v>
      </c>
      <c r="R19" s="332"/>
      <c r="S19" s="332"/>
      <c r="T19" s="332"/>
      <c r="U19" s="332"/>
      <c r="V19" s="332"/>
      <c r="W19" s="66"/>
      <c r="X19" s="85"/>
      <c r="Y19" s="66"/>
      <c r="Z19" s="1"/>
      <c r="AB19" s="1"/>
      <c r="AJ19" s="1"/>
      <c r="AN19" s="24"/>
      <c r="AO19" s="24"/>
      <c r="AP19" s="24"/>
      <c r="AQ19" s="24"/>
      <c r="AR19" s="24"/>
      <c r="AT19" s="1"/>
      <c r="AU19" s="24"/>
      <c r="AW19" s="43"/>
      <c r="BA19" s="9"/>
    </row>
    <row r="20" spans="1:53" ht="15.75" customHeight="1" thickBot="1">
      <c r="A20" s="66"/>
      <c r="B20" s="124" t="s">
        <v>111</v>
      </c>
      <c r="C20" s="125"/>
      <c r="D20" s="125"/>
      <c r="E20" s="319"/>
      <c r="F20" s="319"/>
      <c r="G20" s="319"/>
      <c r="H20" s="319"/>
      <c r="I20" s="319"/>
      <c r="J20" s="125"/>
      <c r="K20" s="329"/>
      <c r="L20" s="330"/>
      <c r="M20" s="330"/>
      <c r="N20" s="330"/>
      <c r="O20" s="331"/>
      <c r="P20" s="128" t="s">
        <v>109</v>
      </c>
      <c r="Q20" s="333" t="str">
        <f>IF(K20&gt;10000,"10,000㎡超",IF(K20&gt;=5000,"5,000㎡以上10,000㎡以下",IF(K20&gt;=2000,"2,000㎡以上5,000㎡未満",IF(K20&lt;2000,"2,000㎡未満"))))</f>
        <v>2,000㎡未満</v>
      </c>
      <c r="R20" s="333"/>
      <c r="S20" s="333"/>
      <c r="T20" s="333"/>
      <c r="U20" s="333"/>
      <c r="V20" s="333"/>
      <c r="W20" s="66"/>
      <c r="X20" s="85"/>
      <c r="Y20" s="66"/>
      <c r="Z20" s="1"/>
      <c r="AB20" s="1"/>
      <c r="AJ20" s="1"/>
      <c r="AN20" s="24"/>
      <c r="AO20" s="24"/>
      <c r="AP20" s="24"/>
      <c r="AQ20" s="24"/>
      <c r="AR20" s="24"/>
      <c r="AT20" s="1"/>
      <c r="AU20" s="24"/>
      <c r="AW20" s="43"/>
      <c r="BA20" s="9"/>
    </row>
    <row r="21" spans="1:53" ht="15.75" customHeight="1">
      <c r="A21" s="66"/>
      <c r="B21" s="124" t="s">
        <v>112</v>
      </c>
      <c r="C21" s="125"/>
      <c r="D21" s="125"/>
      <c r="E21" s="319"/>
      <c r="F21" s="319"/>
      <c r="G21" s="319"/>
      <c r="H21" s="319"/>
      <c r="I21" s="319"/>
      <c r="J21" s="125"/>
      <c r="K21" s="334">
        <f>IF(K20&gt;10000,36,IF(K20&gt;=5000,18,IF(K20&gt;=2000,9,IF(K20&lt;2000,0))))</f>
        <v>0</v>
      </c>
      <c r="L21" s="335"/>
      <c r="M21" s="335"/>
      <c r="N21" s="335"/>
      <c r="O21" s="336"/>
      <c r="P21" s="129" t="s">
        <v>104</v>
      </c>
      <c r="Q21" s="130"/>
      <c r="R21" s="130"/>
      <c r="S21" s="90"/>
      <c r="T21" s="90"/>
      <c r="U21" s="66"/>
      <c r="V21" s="66"/>
      <c r="W21" s="66"/>
      <c r="X21" s="85"/>
      <c r="Y21" s="66"/>
      <c r="Z21" s="1"/>
      <c r="AB21" s="1"/>
      <c r="AJ21" s="1"/>
      <c r="AN21" s="24"/>
      <c r="AO21" s="24"/>
      <c r="AP21" s="24"/>
      <c r="AQ21" s="24"/>
      <c r="AR21" s="24"/>
      <c r="AT21" s="1"/>
      <c r="AU21" s="24"/>
      <c r="AW21" s="43"/>
      <c r="BA21" s="9"/>
    </row>
    <row r="22" spans="1:53" ht="15.75" customHeight="1" thickBot="1">
      <c r="A22" s="66"/>
      <c r="B22" s="124" t="s">
        <v>113</v>
      </c>
      <c r="C22" s="125"/>
      <c r="D22" s="125"/>
      <c r="E22" s="319"/>
      <c r="F22" s="319"/>
      <c r="G22" s="319"/>
      <c r="H22" s="319"/>
      <c r="I22" s="319"/>
      <c r="J22" s="125"/>
      <c r="K22" s="337">
        <f>IF(K20&gt;10000,12,IF(K20&gt;=5000,6,IF(K20&gt;=2000,3,IF(K20&lt;2000,0))))</f>
        <v>0</v>
      </c>
      <c r="L22" s="338"/>
      <c r="M22" s="338"/>
      <c r="N22" s="338"/>
      <c r="O22" s="339"/>
      <c r="P22" s="131" t="s">
        <v>104</v>
      </c>
      <c r="Q22" s="130"/>
      <c r="R22" s="130"/>
      <c r="S22" s="90"/>
      <c r="T22" s="90"/>
      <c r="U22" s="66"/>
      <c r="V22" s="66"/>
      <c r="W22" s="66"/>
      <c r="X22" s="85"/>
      <c r="Y22" s="66"/>
      <c r="Z22" s="1"/>
      <c r="AB22" s="1"/>
      <c r="AJ22" s="1"/>
      <c r="AN22" s="24"/>
      <c r="AO22" s="24"/>
      <c r="AP22" s="24"/>
      <c r="AQ22" s="24"/>
      <c r="AR22" s="24"/>
      <c r="AT22" s="1"/>
      <c r="AU22" s="24"/>
      <c r="AW22" s="43"/>
      <c r="BA22" s="9"/>
    </row>
    <row r="23" spans="1:53" ht="15.75" customHeight="1" thickBot="1">
      <c r="A23" s="66"/>
      <c r="B23" s="124" t="s">
        <v>114</v>
      </c>
      <c r="C23" s="125"/>
      <c r="D23" s="125"/>
      <c r="E23" s="319"/>
      <c r="F23" s="319"/>
      <c r="G23" s="319"/>
      <c r="H23" s="319"/>
      <c r="I23" s="319"/>
      <c r="J23" s="125"/>
      <c r="K23" s="329"/>
      <c r="L23" s="330"/>
      <c r="M23" s="330"/>
      <c r="N23" s="330"/>
      <c r="O23" s="331"/>
      <c r="P23" s="128" t="s">
        <v>109</v>
      </c>
      <c r="Q23" s="130"/>
      <c r="R23" s="130"/>
      <c r="S23" s="90"/>
      <c r="T23" s="90"/>
      <c r="U23" s="66"/>
      <c r="V23" s="66"/>
      <c r="W23" s="66"/>
      <c r="X23" s="85"/>
      <c r="Y23" s="66"/>
      <c r="Z23" s="1"/>
      <c r="AB23" s="1"/>
      <c r="AJ23" s="1"/>
      <c r="AN23" s="24"/>
      <c r="AO23" s="24"/>
      <c r="AP23" s="24"/>
      <c r="AQ23" s="24"/>
      <c r="AR23" s="24"/>
      <c r="AT23" s="1"/>
      <c r="AU23" s="24"/>
      <c r="AW23" s="43"/>
      <c r="BA23" s="9"/>
    </row>
    <row r="24" spans="1:53" ht="15.75" customHeight="1">
      <c r="A24" s="66"/>
      <c r="B24" s="124" t="s">
        <v>115</v>
      </c>
      <c r="C24" s="125"/>
      <c r="D24" s="125"/>
      <c r="E24" s="319"/>
      <c r="F24" s="319"/>
      <c r="G24" s="319"/>
      <c r="H24" s="319"/>
      <c r="I24" s="319"/>
      <c r="J24" s="125"/>
      <c r="K24" s="340">
        <f>K18-K23</f>
        <v>0</v>
      </c>
      <c r="L24" s="335"/>
      <c r="M24" s="335"/>
      <c r="N24" s="335"/>
      <c r="O24" s="336"/>
      <c r="P24" s="129" t="s">
        <v>116</v>
      </c>
      <c r="Q24" s="130"/>
      <c r="R24" s="130"/>
      <c r="S24" s="90"/>
      <c r="T24" s="90"/>
      <c r="U24" s="66"/>
      <c r="V24" s="66"/>
      <c r="W24" s="66"/>
      <c r="X24" s="85"/>
      <c r="Y24" s="66"/>
      <c r="Z24" s="1"/>
      <c r="AB24" s="1"/>
      <c r="AJ24" s="1"/>
      <c r="AN24" s="24"/>
      <c r="AO24" s="24"/>
      <c r="AP24" s="24"/>
      <c r="AQ24" s="24"/>
      <c r="AR24" s="24"/>
      <c r="AT24" s="1"/>
      <c r="AU24" s="24"/>
      <c r="AW24" s="43"/>
      <c r="BA24" s="9"/>
    </row>
    <row r="25" spans="1:53" ht="15.75" customHeight="1">
      <c r="A25" s="66"/>
      <c r="B25" s="124" t="s">
        <v>117</v>
      </c>
      <c r="C25" s="125"/>
      <c r="D25" s="125"/>
      <c r="E25" s="319"/>
      <c r="F25" s="319"/>
      <c r="G25" s="319"/>
      <c r="H25" s="319"/>
      <c r="I25" s="319"/>
      <c r="J25" s="125"/>
      <c r="K25" s="357">
        <f>IF(K19&lt;K24,K19,K24)</f>
        <v>0</v>
      </c>
      <c r="L25" s="358"/>
      <c r="M25" s="358"/>
      <c r="N25" s="358"/>
      <c r="O25" s="359"/>
      <c r="P25" s="127" t="s">
        <v>109</v>
      </c>
      <c r="Q25" s="130"/>
      <c r="R25" s="130"/>
      <c r="S25" s="90"/>
      <c r="T25" s="90"/>
      <c r="U25" s="66"/>
      <c r="V25" s="66"/>
      <c r="W25" s="66"/>
      <c r="X25" s="85"/>
      <c r="Y25" s="66"/>
      <c r="Z25" s="1"/>
      <c r="AB25" s="1"/>
      <c r="AJ25" s="1"/>
      <c r="AN25" s="24"/>
      <c r="AO25" s="24"/>
      <c r="AP25" s="24"/>
      <c r="AQ25" s="24"/>
      <c r="AR25" s="24"/>
      <c r="AT25" s="1"/>
      <c r="AU25" s="24"/>
      <c r="AW25" s="43"/>
      <c r="BA25" s="9"/>
    </row>
    <row r="26" spans="1:53" ht="15.75" customHeight="1">
      <c r="A26" s="66"/>
      <c r="B26" s="124" t="s">
        <v>119</v>
      </c>
      <c r="C26" s="125"/>
      <c r="D26" s="125"/>
      <c r="E26" s="319"/>
      <c r="F26" s="319"/>
      <c r="G26" s="319"/>
      <c r="H26" s="319"/>
      <c r="I26" s="319"/>
      <c r="J26" s="125"/>
      <c r="K26" s="360">
        <f>ROUNDDOWN(K25*0.15,0)</f>
        <v>0</v>
      </c>
      <c r="L26" s="319"/>
      <c r="M26" s="319"/>
      <c r="N26" s="319"/>
      <c r="O26" s="361"/>
      <c r="P26" s="127" t="s">
        <v>118</v>
      </c>
      <c r="Q26" s="130"/>
      <c r="R26" s="130"/>
      <c r="S26" s="90"/>
      <c r="T26" s="90"/>
      <c r="U26" s="66"/>
      <c r="V26" s="66"/>
      <c r="W26" s="66"/>
      <c r="X26" s="85"/>
      <c r="Y26" s="66"/>
      <c r="Z26" s="1"/>
      <c r="AB26" s="1"/>
      <c r="AJ26" s="1"/>
      <c r="AN26" s="24"/>
      <c r="AO26" s="24"/>
      <c r="AP26" s="24"/>
      <c r="AQ26" s="24"/>
      <c r="AR26" s="24"/>
      <c r="AT26" s="1"/>
      <c r="AU26" s="24"/>
      <c r="AW26" s="43"/>
      <c r="BA26" s="9"/>
    </row>
    <row r="27" spans="1:53" ht="15.75" customHeight="1" thickBot="1">
      <c r="A27" s="66"/>
      <c r="B27" s="124" t="s">
        <v>120</v>
      </c>
      <c r="C27" s="125"/>
      <c r="D27" s="125"/>
      <c r="E27" s="126"/>
      <c r="F27" s="125"/>
      <c r="G27" s="125"/>
      <c r="H27" s="125"/>
      <c r="I27" s="125"/>
      <c r="J27" s="125"/>
      <c r="K27" s="337">
        <f>IF(K26&gt;K21,K21,IF(K26&gt;=K22,K26,K22))</f>
        <v>0</v>
      </c>
      <c r="L27" s="338"/>
      <c r="M27" s="338"/>
      <c r="N27" s="338"/>
      <c r="O27" s="339"/>
      <c r="P27" s="132" t="s">
        <v>121</v>
      </c>
      <c r="Q27" s="130"/>
      <c r="R27" s="130"/>
      <c r="S27" s="90"/>
      <c r="T27" s="90"/>
      <c r="U27" s="66"/>
      <c r="V27" s="66"/>
      <c r="W27" s="66"/>
      <c r="X27" s="85"/>
      <c r="Y27" s="66"/>
      <c r="Z27" s="1"/>
      <c r="AB27" s="1"/>
      <c r="AJ27" s="1"/>
      <c r="AN27" s="24"/>
      <c r="AO27" s="24"/>
      <c r="AP27" s="24"/>
      <c r="AQ27" s="24"/>
      <c r="AR27" s="24"/>
      <c r="AT27" s="1"/>
      <c r="AU27" s="24"/>
      <c r="AW27" s="43"/>
      <c r="BA27" s="9"/>
    </row>
    <row r="28" spans="1:53" ht="15.75" customHeight="1" thickBot="1">
      <c r="A28" s="66"/>
      <c r="B28" s="124" t="s">
        <v>89</v>
      </c>
      <c r="C28" s="125"/>
      <c r="D28" s="125"/>
      <c r="E28" s="126"/>
      <c r="F28" s="125"/>
      <c r="G28" s="125"/>
      <c r="H28" s="125"/>
      <c r="I28" s="125"/>
      <c r="J28" s="125"/>
      <c r="K28" s="310"/>
      <c r="L28" s="311"/>
      <c r="M28" s="311"/>
      <c r="N28" s="311"/>
      <c r="O28" s="312"/>
      <c r="P28" s="130"/>
      <c r="Q28" s="130"/>
      <c r="R28" s="130"/>
      <c r="S28" s="90"/>
      <c r="T28" s="90"/>
      <c r="U28" s="66"/>
      <c r="V28" s="66"/>
      <c r="W28" s="66"/>
      <c r="X28" s="85"/>
      <c r="Y28" s="66"/>
      <c r="Z28" s="1"/>
      <c r="AB28" s="1"/>
      <c r="AJ28" s="1"/>
      <c r="AN28" s="24"/>
      <c r="AO28" s="24"/>
      <c r="AP28" s="24"/>
      <c r="AQ28" s="24"/>
      <c r="AR28" s="24"/>
      <c r="AT28" s="1"/>
      <c r="AU28" s="24"/>
      <c r="AW28" s="43"/>
      <c r="BA28" s="9"/>
    </row>
    <row r="29" spans="1:53" ht="15.75" customHeight="1" thickBot="1">
      <c r="A29" s="66"/>
      <c r="B29" s="124" t="s">
        <v>122</v>
      </c>
      <c r="C29" s="125"/>
      <c r="D29" s="125"/>
      <c r="E29" s="126"/>
      <c r="F29" s="125"/>
      <c r="G29" s="125"/>
      <c r="H29" s="125"/>
      <c r="I29" s="125"/>
      <c r="J29" s="125"/>
      <c r="K29" s="401">
        <f>IF(K28="評価基準",K27*2,K27*3)</f>
        <v>0</v>
      </c>
      <c r="L29" s="381"/>
      <c r="M29" s="381"/>
      <c r="N29" s="381"/>
      <c r="O29" s="402"/>
      <c r="P29" s="132" t="s">
        <v>26</v>
      </c>
      <c r="Q29" s="130"/>
      <c r="R29" s="130"/>
      <c r="S29" s="90"/>
      <c r="T29" s="90"/>
      <c r="U29" s="66"/>
      <c r="V29" s="66"/>
      <c r="W29" s="66"/>
      <c r="X29" s="85"/>
      <c r="Y29" s="66"/>
      <c r="Z29" s="1"/>
      <c r="AB29" s="1"/>
      <c r="AJ29" s="1"/>
      <c r="AN29" s="24"/>
      <c r="AO29" s="24"/>
      <c r="AP29" s="24"/>
      <c r="AQ29" s="24"/>
      <c r="AR29" s="24"/>
      <c r="AT29" s="1"/>
      <c r="AU29" s="24"/>
      <c r="AW29" s="43"/>
      <c r="BA29" s="9"/>
    </row>
    <row r="30" spans="1:53" ht="15.75" customHeight="1" thickBot="1">
      <c r="A30" s="66"/>
      <c r="B30" s="124" t="s">
        <v>196</v>
      </c>
      <c r="C30" s="125"/>
      <c r="D30" s="125"/>
      <c r="E30" s="126"/>
      <c r="F30" s="125"/>
      <c r="G30" s="125"/>
      <c r="H30" s="125"/>
      <c r="I30" s="125"/>
      <c r="J30" s="125"/>
      <c r="K30" s="310"/>
      <c r="L30" s="311"/>
      <c r="M30" s="311"/>
      <c r="N30" s="311"/>
      <c r="O30" s="312"/>
      <c r="P30" s="132" t="s">
        <v>198</v>
      </c>
      <c r="Q30" s="130"/>
      <c r="R30" s="130"/>
      <c r="S30" s="90"/>
      <c r="T30" s="90"/>
      <c r="U30" s="66"/>
      <c r="V30" s="66"/>
      <c r="W30" s="66"/>
      <c r="X30" s="85"/>
      <c r="Y30" s="66"/>
      <c r="Z30" s="1"/>
      <c r="AB30" s="1"/>
      <c r="AJ30" s="1"/>
      <c r="AN30" s="24"/>
      <c r="AO30" s="24"/>
      <c r="AP30" s="24"/>
      <c r="AQ30" s="24"/>
      <c r="AR30" s="24"/>
      <c r="AT30" s="1"/>
      <c r="AU30" s="24"/>
      <c r="AW30" s="43"/>
      <c r="BA30" s="9"/>
    </row>
    <row r="31" spans="1:53" ht="15.75" customHeight="1" thickBot="1">
      <c r="A31" s="66"/>
      <c r="B31" s="124" t="s">
        <v>197</v>
      </c>
      <c r="C31" s="125"/>
      <c r="D31" s="125"/>
      <c r="E31" s="126"/>
      <c r="F31" s="125"/>
      <c r="G31" s="125"/>
      <c r="H31" s="125"/>
      <c r="I31" s="125"/>
      <c r="J31" s="125"/>
      <c r="K31" s="310"/>
      <c r="L31" s="311"/>
      <c r="M31" s="311"/>
      <c r="N31" s="311"/>
      <c r="O31" s="312"/>
      <c r="P31" s="132" t="s">
        <v>199</v>
      </c>
      <c r="Q31" s="130"/>
      <c r="R31" s="66"/>
      <c r="S31" s="66"/>
      <c r="T31" s="66"/>
      <c r="U31" s="66"/>
      <c r="V31" s="66"/>
      <c r="W31" s="66"/>
      <c r="X31" s="85"/>
      <c r="Y31" s="66"/>
      <c r="Z31" s="1"/>
      <c r="AB31" s="1"/>
      <c r="AJ31" s="1"/>
      <c r="AN31" s="24"/>
      <c r="AO31" s="24"/>
      <c r="AP31" s="24"/>
      <c r="AQ31" s="24"/>
      <c r="AR31" s="24"/>
      <c r="AT31" s="1"/>
      <c r="AU31" s="24"/>
      <c r="AW31" s="43"/>
      <c r="BA31" s="9"/>
    </row>
    <row r="32" spans="1:53" ht="15.75" customHeight="1" thickBot="1">
      <c r="A32" s="66"/>
      <c r="B32" s="403" t="s">
        <v>213</v>
      </c>
      <c r="C32" s="404"/>
      <c r="D32" s="404"/>
      <c r="E32" s="404"/>
      <c r="F32" s="404"/>
      <c r="G32" s="404"/>
      <c r="H32" s="404"/>
      <c r="I32" s="404"/>
      <c r="J32" s="405"/>
      <c r="K32" s="241"/>
      <c r="L32" s="242"/>
      <c r="M32" s="242"/>
      <c r="N32" s="242"/>
      <c r="O32" s="243"/>
      <c r="P32" s="234" t="s">
        <v>199</v>
      </c>
      <c r="Q32" s="235"/>
      <c r="R32" s="236" t="s">
        <v>202</v>
      </c>
      <c r="S32" s="236"/>
      <c r="T32" s="237"/>
      <c r="U32" s="238"/>
      <c r="V32" s="239"/>
      <c r="W32" s="240"/>
      <c r="X32" s="85"/>
      <c r="Y32" s="66"/>
      <c r="Z32" s="1"/>
      <c r="AB32" s="1"/>
      <c r="AJ32" s="1"/>
      <c r="AN32" s="24"/>
      <c r="AO32" s="24"/>
      <c r="AP32" s="24"/>
      <c r="AQ32" s="24"/>
      <c r="AR32" s="24"/>
      <c r="AT32" s="1"/>
      <c r="AU32" s="24"/>
      <c r="AW32" s="43"/>
      <c r="BA32" s="9"/>
    </row>
    <row r="33" spans="1:53" ht="15.6" thickBot="1">
      <c r="A33" s="66"/>
      <c r="B33" s="392" t="s">
        <v>212</v>
      </c>
      <c r="C33" s="393"/>
      <c r="D33" s="393"/>
      <c r="E33" s="393"/>
      <c r="F33" s="393"/>
      <c r="G33" s="393"/>
      <c r="H33" s="393"/>
      <c r="I33" s="393"/>
      <c r="J33" s="394"/>
      <c r="K33" s="244"/>
      <c r="L33" s="245"/>
      <c r="M33" s="245"/>
      <c r="N33" s="245"/>
      <c r="O33" s="246"/>
      <c r="P33" s="234"/>
      <c r="Q33" s="235"/>
      <c r="R33" s="236" t="s">
        <v>216</v>
      </c>
      <c r="S33" s="236"/>
      <c r="T33" s="237"/>
      <c r="U33" s="247"/>
      <c r="V33" s="248"/>
      <c r="W33" s="249"/>
      <c r="X33" s="85"/>
      <c r="Y33" s="66"/>
      <c r="Z33" s="1"/>
      <c r="AB33" s="1"/>
      <c r="AJ33" s="1"/>
      <c r="AN33" s="24"/>
      <c r="AO33" s="24"/>
      <c r="AP33" s="24"/>
      <c r="AQ33" s="24"/>
      <c r="AR33" s="24"/>
      <c r="AT33" s="1"/>
      <c r="AU33" s="24"/>
      <c r="AW33" s="43"/>
      <c r="BA33" s="9"/>
    </row>
    <row r="34" spans="1:53" ht="15.6" thickBot="1">
      <c r="A34" s="66"/>
      <c r="B34" s="406" t="s">
        <v>214</v>
      </c>
      <c r="C34" s="407"/>
      <c r="D34" s="407"/>
      <c r="E34" s="407"/>
      <c r="F34" s="407"/>
      <c r="G34" s="407"/>
      <c r="H34" s="407"/>
      <c r="I34" s="407"/>
      <c r="J34" s="408"/>
      <c r="K34" s="241"/>
      <c r="L34" s="242"/>
      <c r="M34" s="242"/>
      <c r="N34" s="242"/>
      <c r="O34" s="243"/>
      <c r="P34" s="234" t="s">
        <v>199</v>
      </c>
      <c r="Q34" s="235"/>
      <c r="R34" s="236" t="s">
        <v>202</v>
      </c>
      <c r="S34" s="236"/>
      <c r="T34" s="237"/>
      <c r="U34" s="238"/>
      <c r="V34" s="239"/>
      <c r="W34" s="240"/>
      <c r="X34" s="85"/>
      <c r="Y34" s="66"/>
      <c r="Z34" s="1"/>
      <c r="AB34" s="1"/>
      <c r="AJ34" s="1"/>
      <c r="AN34" s="24"/>
      <c r="AO34" s="24"/>
      <c r="AP34" s="24"/>
      <c r="AQ34" s="24"/>
      <c r="AR34" s="24"/>
      <c r="AT34" s="1"/>
      <c r="AU34" s="24"/>
      <c r="AW34" s="43"/>
      <c r="BA34" s="9"/>
    </row>
    <row r="35" spans="1:53" ht="15.45" customHeight="1" thickBot="1">
      <c r="A35" s="66"/>
      <c r="B35" s="395" t="s">
        <v>215</v>
      </c>
      <c r="C35" s="396"/>
      <c r="D35" s="396"/>
      <c r="E35" s="396"/>
      <c r="F35" s="396"/>
      <c r="G35" s="396"/>
      <c r="H35" s="396"/>
      <c r="I35" s="396"/>
      <c r="J35" s="397"/>
      <c r="K35" s="244"/>
      <c r="L35" s="245"/>
      <c r="M35" s="245"/>
      <c r="N35" s="245"/>
      <c r="O35" s="246"/>
      <c r="P35" s="234"/>
      <c r="Q35" s="235"/>
      <c r="R35" s="236" t="s">
        <v>216</v>
      </c>
      <c r="S35" s="236"/>
      <c r="T35" s="237"/>
      <c r="U35" s="247"/>
      <c r="V35" s="248"/>
      <c r="W35" s="249"/>
      <c r="X35" s="85"/>
      <c r="Y35" s="66"/>
      <c r="Z35" s="1"/>
      <c r="AB35" s="1"/>
      <c r="AJ35" s="1"/>
      <c r="AN35" s="24"/>
      <c r="AO35" s="24"/>
      <c r="AP35" s="24"/>
      <c r="AQ35" s="24"/>
      <c r="AR35" s="24"/>
      <c r="AT35" s="1"/>
      <c r="AU35" s="24"/>
      <c r="AW35" s="43"/>
      <c r="BA35" s="9"/>
    </row>
    <row r="36" spans="1:53" ht="15.75" customHeight="1">
      <c r="A36" s="66"/>
      <c r="B36" s="133" t="s">
        <v>200</v>
      </c>
      <c r="C36" s="134"/>
      <c r="D36" s="134"/>
      <c r="E36" s="135"/>
      <c r="F36" s="134"/>
      <c r="G36" s="134"/>
      <c r="H36" s="134"/>
      <c r="I36" s="134"/>
      <c r="J36" s="134"/>
      <c r="K36" s="398">
        <f>K30+K31+K32+K34</f>
        <v>0</v>
      </c>
      <c r="L36" s="399"/>
      <c r="M36" s="399"/>
      <c r="N36" s="399"/>
      <c r="O36" s="400"/>
      <c r="P36" s="136" t="s">
        <v>201</v>
      </c>
      <c r="Q36" s="137"/>
      <c r="R36" s="137"/>
      <c r="S36" s="92"/>
      <c r="T36" s="92"/>
      <c r="U36" s="83"/>
      <c r="V36" s="83"/>
      <c r="W36" s="83"/>
      <c r="X36" s="98"/>
      <c r="Y36" s="66"/>
      <c r="Z36" s="1"/>
      <c r="AB36" s="1"/>
      <c r="AJ36" s="1"/>
      <c r="AN36" s="24"/>
      <c r="AO36" s="24"/>
      <c r="AP36" s="24"/>
      <c r="AQ36" s="24"/>
      <c r="AR36" s="24"/>
      <c r="AT36" s="1"/>
      <c r="AU36" s="24"/>
      <c r="AW36" s="43"/>
      <c r="BA36" s="9"/>
    </row>
    <row r="37" spans="1:53" ht="8.4" customHeight="1">
      <c r="A37" s="66"/>
      <c r="B37" s="70"/>
      <c r="C37" s="70"/>
      <c r="D37" s="70"/>
      <c r="E37" s="66"/>
      <c r="F37" s="70"/>
      <c r="G37" s="70"/>
      <c r="H37" s="70"/>
      <c r="I37" s="70"/>
      <c r="J37" s="70"/>
      <c r="K37" s="138"/>
      <c r="L37" s="138"/>
      <c r="M37" s="138"/>
      <c r="N37" s="138"/>
      <c r="O37" s="138"/>
      <c r="P37" s="130"/>
      <c r="Q37" s="130"/>
      <c r="R37" s="130"/>
      <c r="S37" s="90"/>
      <c r="T37" s="90"/>
      <c r="U37" s="66"/>
      <c r="V37" s="66"/>
      <c r="W37" s="66"/>
      <c r="X37" s="66"/>
      <c r="Y37" s="66"/>
      <c r="Z37" s="1"/>
      <c r="AB37" s="1"/>
      <c r="AJ37" s="1"/>
      <c r="AN37" s="24"/>
      <c r="AO37" s="24"/>
      <c r="AP37" s="24"/>
      <c r="AQ37" s="24"/>
      <c r="AR37" s="24"/>
      <c r="AT37" s="1"/>
      <c r="AU37" s="24"/>
      <c r="AW37" s="43"/>
      <c r="BA37" s="9"/>
    </row>
    <row r="38" spans="1:53" ht="15.75" customHeight="1" thickBot="1">
      <c r="A38" s="66"/>
      <c r="B38" s="201" t="s">
        <v>90</v>
      </c>
      <c r="C38" s="202"/>
      <c r="D38" s="202"/>
      <c r="E38" s="202"/>
      <c r="F38" s="202"/>
      <c r="G38" s="202"/>
      <c r="H38" s="202"/>
      <c r="I38" s="202"/>
      <c r="J38" s="202"/>
      <c r="K38" s="202"/>
      <c r="L38" s="202"/>
      <c r="M38" s="202"/>
      <c r="N38" s="202"/>
      <c r="O38" s="202"/>
      <c r="P38" s="202"/>
      <c r="Q38" s="202"/>
      <c r="R38" s="202"/>
      <c r="S38" s="202"/>
      <c r="T38" s="202"/>
      <c r="U38" s="202"/>
      <c r="V38" s="202"/>
      <c r="W38" s="202"/>
      <c r="X38" s="202"/>
      <c r="Y38" s="142"/>
      <c r="Z38" s="1"/>
      <c r="AB38" s="1"/>
      <c r="AJ38" s="1"/>
      <c r="AN38" s="24"/>
      <c r="AO38" s="24"/>
      <c r="AP38" s="24"/>
      <c r="AQ38" s="24"/>
      <c r="AR38" s="24"/>
      <c r="AT38" s="1"/>
      <c r="AU38" s="24"/>
      <c r="AW38" s="43"/>
      <c r="BA38" s="9"/>
    </row>
    <row r="39" spans="1:53" ht="15.75" customHeight="1" thickBot="1">
      <c r="A39" s="66"/>
      <c r="B39" s="320" t="s">
        <v>177</v>
      </c>
      <c r="C39" s="321"/>
      <c r="D39" s="321"/>
      <c r="E39" s="321"/>
      <c r="F39" s="321"/>
      <c r="G39" s="321"/>
      <c r="H39" s="143"/>
      <c r="I39" s="143"/>
      <c r="J39" s="143"/>
      <c r="K39" s="271"/>
      <c r="L39" s="272"/>
      <c r="M39" s="272"/>
      <c r="N39" s="272"/>
      <c r="O39" s="273"/>
      <c r="P39" s="143"/>
      <c r="Q39" s="143"/>
      <c r="R39" s="143"/>
      <c r="S39" s="143"/>
      <c r="T39" s="143"/>
      <c r="U39" s="143"/>
      <c r="V39" s="143"/>
      <c r="W39" s="143"/>
      <c r="X39" s="144"/>
      <c r="Y39" s="142"/>
      <c r="Z39" s="1"/>
      <c r="AB39" s="1"/>
      <c r="AJ39" s="1"/>
      <c r="AN39" s="24"/>
      <c r="AO39" s="24"/>
      <c r="AP39" s="24"/>
      <c r="AQ39" s="24"/>
      <c r="AR39" s="24"/>
      <c r="AT39" s="1"/>
      <c r="AU39" s="24"/>
      <c r="AW39" s="43"/>
      <c r="BA39" s="9"/>
    </row>
    <row r="40" spans="1:53" ht="15.75" customHeight="1" thickBot="1">
      <c r="A40" s="66"/>
      <c r="B40" s="320" t="s">
        <v>178</v>
      </c>
      <c r="C40" s="321"/>
      <c r="D40" s="321"/>
      <c r="E40" s="321"/>
      <c r="F40" s="321"/>
      <c r="G40" s="321"/>
      <c r="H40" s="145"/>
      <c r="I40" s="145"/>
      <c r="J40" s="146" t="s">
        <v>91</v>
      </c>
      <c r="K40" s="445"/>
      <c r="L40" s="446"/>
      <c r="M40" s="446"/>
      <c r="N40" s="446"/>
      <c r="O40" s="447"/>
      <c r="P40" s="147" t="s">
        <v>124</v>
      </c>
      <c r="Q40" s="143"/>
      <c r="R40" s="143"/>
      <c r="S40" s="143"/>
      <c r="T40" s="143"/>
      <c r="U40" s="143"/>
      <c r="V40" s="143"/>
      <c r="W40" s="143"/>
      <c r="X40" s="143"/>
      <c r="Y40" s="142"/>
      <c r="Z40" s="1"/>
      <c r="AB40" s="1"/>
      <c r="AJ40" s="1"/>
      <c r="AN40" s="24"/>
      <c r="AO40" s="24"/>
      <c r="AP40" s="24"/>
      <c r="AQ40" s="24"/>
      <c r="AR40" s="24"/>
      <c r="AT40" s="1"/>
      <c r="AU40" s="24"/>
      <c r="AW40" s="43"/>
      <c r="BA40" s="9"/>
    </row>
    <row r="41" spans="1:53" ht="30" customHeight="1" thickBot="1">
      <c r="A41" s="66"/>
      <c r="B41" s="388" t="s">
        <v>179</v>
      </c>
      <c r="C41" s="283"/>
      <c r="D41" s="283"/>
      <c r="E41" s="283"/>
      <c r="F41" s="283"/>
      <c r="G41" s="283"/>
      <c r="H41" s="145"/>
      <c r="I41" s="145"/>
      <c r="J41" s="148" t="s">
        <v>92</v>
      </c>
      <c r="K41" s="445"/>
      <c r="L41" s="446"/>
      <c r="M41" s="446"/>
      <c r="N41" s="446"/>
      <c r="O41" s="447"/>
      <c r="P41" s="127" t="s">
        <v>124</v>
      </c>
      <c r="Q41" s="70"/>
      <c r="R41" s="70"/>
      <c r="S41" s="70"/>
      <c r="T41" s="70"/>
      <c r="U41" s="70"/>
      <c r="V41" s="70"/>
      <c r="W41" s="70"/>
      <c r="X41" s="66"/>
      <c r="Y41" s="81"/>
      <c r="Z41" s="1"/>
      <c r="AB41" s="1"/>
      <c r="AJ41" s="1"/>
      <c r="AN41" s="24"/>
      <c r="AO41" s="24"/>
      <c r="AP41" s="24"/>
      <c r="AQ41" s="24"/>
      <c r="AR41" s="24"/>
      <c r="AT41" s="1"/>
      <c r="AU41" s="24"/>
      <c r="AW41" s="43"/>
      <c r="BA41" s="9"/>
    </row>
    <row r="42" spans="1:53" ht="31.2" customHeight="1" thickBot="1">
      <c r="A42" s="66"/>
      <c r="B42" s="388" t="s">
        <v>180</v>
      </c>
      <c r="C42" s="283"/>
      <c r="D42" s="283"/>
      <c r="E42" s="283"/>
      <c r="F42" s="283"/>
      <c r="G42" s="283"/>
      <c r="H42" s="145"/>
      <c r="I42" s="145"/>
      <c r="J42" s="148" t="s">
        <v>93</v>
      </c>
      <c r="K42" s="418"/>
      <c r="L42" s="419"/>
      <c r="M42" s="419"/>
      <c r="N42" s="419"/>
      <c r="O42" s="420"/>
      <c r="P42" s="127" t="s">
        <v>124</v>
      </c>
      <c r="Q42" s="149"/>
      <c r="R42" s="149"/>
      <c r="S42" s="149"/>
      <c r="T42" s="149"/>
      <c r="U42" s="149"/>
      <c r="V42" s="149"/>
      <c r="W42" s="149"/>
      <c r="X42" s="149"/>
      <c r="Y42" s="81"/>
      <c r="Z42" s="1"/>
      <c r="AB42" s="1"/>
      <c r="AJ42" s="1"/>
      <c r="AN42" s="24"/>
      <c r="AO42" s="24"/>
      <c r="AP42" s="24"/>
      <c r="AQ42" s="24"/>
      <c r="AR42" s="24"/>
      <c r="AT42" s="1"/>
      <c r="AU42" s="24"/>
      <c r="AW42" s="43"/>
      <c r="BA42" s="9"/>
    </row>
    <row r="43" spans="1:53" ht="15.75" customHeight="1" thickBot="1">
      <c r="A43" s="66"/>
      <c r="B43" s="282" t="s">
        <v>181</v>
      </c>
      <c r="C43" s="283"/>
      <c r="D43" s="283"/>
      <c r="E43" s="283"/>
      <c r="F43" s="283"/>
      <c r="G43" s="283"/>
      <c r="H43" s="145"/>
      <c r="I43" s="145"/>
      <c r="J43" s="146"/>
      <c r="K43" s="418"/>
      <c r="L43" s="419"/>
      <c r="M43" s="419"/>
      <c r="N43" s="419"/>
      <c r="O43" s="420"/>
      <c r="P43" s="127" t="s">
        <v>124</v>
      </c>
      <c r="Q43" s="66"/>
      <c r="R43" s="66"/>
      <c r="S43" s="66"/>
      <c r="T43" s="66"/>
      <c r="U43" s="66"/>
      <c r="V43" s="66"/>
      <c r="W43" s="66"/>
      <c r="X43" s="66"/>
      <c r="Y43" s="81"/>
      <c r="Z43" s="1"/>
      <c r="AB43" s="1"/>
      <c r="AJ43" s="1"/>
      <c r="AN43" s="24"/>
      <c r="AO43" s="24"/>
      <c r="AP43" s="24"/>
      <c r="AQ43" s="24"/>
      <c r="AR43" s="24"/>
      <c r="AT43" s="1"/>
      <c r="AU43" s="24"/>
      <c r="AW43" s="43"/>
      <c r="BA43" s="9"/>
    </row>
    <row r="44" spans="1:53" ht="15.75" customHeight="1" thickBot="1">
      <c r="A44" s="66"/>
      <c r="B44" s="282" t="s">
        <v>182</v>
      </c>
      <c r="C44" s="283"/>
      <c r="D44" s="283"/>
      <c r="E44" s="283"/>
      <c r="F44" s="65"/>
      <c r="G44" s="145"/>
      <c r="H44" s="145"/>
      <c r="I44" s="145"/>
      <c r="J44" s="146"/>
      <c r="K44" s="418"/>
      <c r="L44" s="419"/>
      <c r="M44" s="419"/>
      <c r="N44" s="419"/>
      <c r="O44" s="420"/>
      <c r="P44" s="66" t="s">
        <v>125</v>
      </c>
      <c r="Q44" s="66"/>
      <c r="R44" s="66"/>
      <c r="S44" s="66"/>
      <c r="T44" s="66"/>
      <c r="U44" s="66"/>
      <c r="V44" s="66"/>
      <c r="W44" s="66"/>
      <c r="X44" s="66"/>
      <c r="Y44" s="81"/>
      <c r="Z44" s="1"/>
      <c r="AB44" s="1"/>
      <c r="AJ44" s="1"/>
      <c r="AN44" s="24"/>
      <c r="AO44" s="24"/>
      <c r="AP44" s="24"/>
      <c r="AQ44" s="24"/>
      <c r="AR44" s="24"/>
      <c r="AT44" s="1"/>
      <c r="AU44" s="24"/>
      <c r="AW44" s="43"/>
      <c r="BA44" s="9"/>
    </row>
    <row r="45" spans="1:53" ht="15.75" customHeight="1" thickBot="1">
      <c r="A45" s="66"/>
      <c r="B45" s="151" t="s">
        <v>183</v>
      </c>
      <c r="C45" s="152"/>
      <c r="D45" s="152"/>
      <c r="E45" s="152"/>
      <c r="F45" s="153"/>
      <c r="G45" s="154"/>
      <c r="H45" s="145"/>
      <c r="I45" s="145"/>
      <c r="J45" s="146" t="s">
        <v>94</v>
      </c>
      <c r="K45" s="448">
        <f>K43*K44/100</f>
        <v>0</v>
      </c>
      <c r="L45" s="449"/>
      <c r="M45" s="449"/>
      <c r="N45" s="449"/>
      <c r="O45" s="450"/>
      <c r="P45" s="155" t="s">
        <v>187</v>
      </c>
      <c r="Q45" s="66"/>
      <c r="R45" s="66"/>
      <c r="S45" s="66"/>
      <c r="T45" s="66"/>
      <c r="U45" s="66"/>
      <c r="V45" s="66"/>
      <c r="W45" s="66"/>
      <c r="X45" s="66"/>
      <c r="Y45" s="81"/>
      <c r="Z45" s="1"/>
      <c r="AB45" s="1"/>
      <c r="AJ45" s="1"/>
      <c r="AN45" s="24"/>
      <c r="AO45" s="24"/>
      <c r="AP45" s="24"/>
      <c r="AQ45" s="24"/>
      <c r="AR45" s="24"/>
      <c r="AT45" s="1"/>
      <c r="AU45" s="24"/>
      <c r="AW45" s="43"/>
      <c r="BA45" s="9"/>
    </row>
    <row r="46" spans="1:53" ht="15.75" customHeight="1" thickBot="1">
      <c r="A46" s="66"/>
      <c r="B46" s="156" t="s">
        <v>184</v>
      </c>
      <c r="C46" s="157"/>
      <c r="D46" s="157"/>
      <c r="E46" s="157"/>
      <c r="F46" s="97"/>
      <c r="G46" s="154"/>
      <c r="H46" s="145"/>
      <c r="I46" s="145"/>
      <c r="J46" s="146" t="s">
        <v>95</v>
      </c>
      <c r="K46" s="418"/>
      <c r="L46" s="419"/>
      <c r="M46" s="419"/>
      <c r="N46" s="419"/>
      <c r="O46" s="420"/>
      <c r="P46" s="155" t="s">
        <v>124</v>
      </c>
      <c r="Q46" s="66"/>
      <c r="R46" s="66"/>
      <c r="S46" s="66"/>
      <c r="T46" s="66"/>
      <c r="U46" s="66"/>
      <c r="V46" s="66"/>
      <c r="W46" s="66"/>
      <c r="X46" s="66"/>
      <c r="Y46" s="81"/>
      <c r="Z46" s="1"/>
      <c r="AB46" s="1"/>
      <c r="AJ46" s="1"/>
      <c r="AN46" s="24"/>
      <c r="AO46" s="24"/>
      <c r="AP46" s="24"/>
      <c r="AQ46" s="24"/>
      <c r="AR46" s="24"/>
      <c r="AT46" s="1"/>
      <c r="AU46" s="24"/>
      <c r="AW46" s="43"/>
      <c r="BA46" s="9"/>
    </row>
    <row r="47" spans="1:53" ht="15.75" customHeight="1">
      <c r="A47" s="66"/>
      <c r="B47" s="156" t="s">
        <v>185</v>
      </c>
      <c r="C47" s="157"/>
      <c r="D47" s="157"/>
      <c r="E47" s="157"/>
      <c r="F47" s="97"/>
      <c r="G47" s="154"/>
      <c r="H47" s="387" t="s">
        <v>96</v>
      </c>
      <c r="I47" s="387"/>
      <c r="J47" s="387"/>
      <c r="K47" s="432">
        <f>K41+K42+K45+K46</f>
        <v>0</v>
      </c>
      <c r="L47" s="433"/>
      <c r="M47" s="433"/>
      <c r="N47" s="433"/>
      <c r="O47" s="434"/>
      <c r="P47" s="155" t="s">
        <v>123</v>
      </c>
      <c r="Q47" s="66"/>
      <c r="R47" s="66"/>
      <c r="S47" s="66"/>
      <c r="T47" s="66"/>
      <c r="U47" s="66"/>
      <c r="V47" s="66"/>
      <c r="W47" s="66"/>
      <c r="X47" s="66"/>
      <c r="Y47" s="81"/>
      <c r="Z47" s="1"/>
      <c r="AB47" s="1"/>
      <c r="AJ47" s="1"/>
      <c r="AN47" s="24"/>
      <c r="AO47" s="24"/>
      <c r="AP47" s="24"/>
      <c r="AQ47" s="24"/>
      <c r="AR47" s="24"/>
      <c r="AT47" s="1"/>
      <c r="AU47" s="24"/>
      <c r="AW47" s="43"/>
      <c r="BA47" s="9"/>
    </row>
    <row r="48" spans="1:53" ht="15.75" customHeight="1">
      <c r="A48" s="66"/>
      <c r="B48" s="284" t="s">
        <v>189</v>
      </c>
      <c r="C48" s="285"/>
      <c r="D48" s="285"/>
      <c r="E48" s="285"/>
      <c r="F48" s="65"/>
      <c r="G48" s="145"/>
      <c r="H48" s="145"/>
      <c r="I48" s="145"/>
      <c r="J48" s="145"/>
      <c r="K48" s="435" t="e">
        <f>K47/K40*100</f>
        <v>#DIV/0!</v>
      </c>
      <c r="L48" s="436"/>
      <c r="M48" s="436"/>
      <c r="N48" s="436"/>
      <c r="O48" s="437"/>
      <c r="P48" s="158" t="s">
        <v>190</v>
      </c>
      <c r="Q48" s="83"/>
      <c r="R48" s="83"/>
      <c r="S48" s="83"/>
      <c r="T48" s="83"/>
      <c r="U48" s="83"/>
      <c r="V48" s="83"/>
      <c r="W48" s="83"/>
      <c r="X48" s="83"/>
      <c r="Y48" s="81"/>
      <c r="Z48" s="1"/>
      <c r="AB48" s="1"/>
      <c r="AJ48" s="1"/>
      <c r="AN48" s="24"/>
      <c r="AO48" s="24"/>
      <c r="AP48" s="24"/>
      <c r="AQ48" s="24"/>
      <c r="AR48" s="24"/>
      <c r="AT48" s="1"/>
      <c r="AU48" s="24"/>
      <c r="AW48" s="43"/>
      <c r="BA48" s="9"/>
    </row>
    <row r="49" spans="1:47" ht="10.199999999999999" customHeight="1">
      <c r="A49" s="66"/>
      <c r="B49" s="70"/>
      <c r="C49" s="70"/>
      <c r="D49" s="70"/>
      <c r="E49" s="66"/>
      <c r="F49" s="66"/>
      <c r="G49" s="66"/>
      <c r="H49" s="66"/>
      <c r="I49" s="66"/>
      <c r="J49" s="66"/>
      <c r="K49" s="66"/>
      <c r="L49" s="66"/>
      <c r="M49" s="66"/>
      <c r="N49" s="66"/>
      <c r="O49" s="66"/>
      <c r="P49" s="66"/>
      <c r="Q49" s="66"/>
      <c r="R49" s="66"/>
      <c r="S49" s="66"/>
      <c r="T49" s="66"/>
      <c r="U49" s="66"/>
      <c r="V49" s="66"/>
      <c r="W49" s="66"/>
      <c r="X49" s="66"/>
      <c r="Y49" s="66"/>
      <c r="AF49" s="13"/>
    </row>
    <row r="50" spans="1:47" s="45" customFormat="1" ht="15.75" customHeight="1" thickBot="1">
      <c r="A50" s="72"/>
      <c r="B50" s="183" t="s">
        <v>97</v>
      </c>
      <c r="C50" s="198"/>
      <c r="D50" s="198"/>
      <c r="E50" s="193"/>
      <c r="F50" s="193"/>
      <c r="G50" s="193"/>
      <c r="H50" s="193"/>
      <c r="I50" s="193"/>
      <c r="J50" s="193"/>
      <c r="K50" s="193"/>
      <c r="L50" s="193"/>
      <c r="M50" s="193"/>
      <c r="N50" s="193"/>
      <c r="O50" s="193"/>
      <c r="P50" s="193"/>
      <c r="Q50" s="193"/>
      <c r="R50" s="193"/>
      <c r="S50" s="193"/>
      <c r="T50" s="193"/>
      <c r="U50" s="193"/>
      <c r="V50" s="193"/>
      <c r="W50" s="193"/>
      <c r="X50" s="200"/>
      <c r="Y50" s="72"/>
    </row>
    <row r="51" spans="1:47" s="45" customFormat="1" ht="15.75" customHeight="1" thickBot="1">
      <c r="A51" s="72"/>
      <c r="B51" s="320" t="s">
        <v>68</v>
      </c>
      <c r="C51" s="321"/>
      <c r="D51" s="322"/>
      <c r="E51" s="310"/>
      <c r="F51" s="311"/>
      <c r="G51" s="311"/>
      <c r="H51" s="311"/>
      <c r="I51" s="312"/>
      <c r="J51" s="99"/>
      <c r="K51" s="99"/>
      <c r="L51" s="99"/>
      <c r="M51" s="99"/>
      <c r="N51" s="99"/>
      <c r="O51" s="99"/>
      <c r="P51" s="99"/>
      <c r="Q51" s="99"/>
      <c r="R51" s="99"/>
      <c r="S51" s="99"/>
      <c r="T51" s="99"/>
      <c r="U51" s="99"/>
      <c r="V51" s="99"/>
      <c r="W51" s="99"/>
      <c r="X51" s="159"/>
      <c r="Y51" s="72"/>
    </row>
    <row r="52" spans="1:47" s="45" customFormat="1" ht="15.75" customHeight="1" thickBot="1">
      <c r="A52" s="72"/>
      <c r="B52" s="160" t="s">
        <v>87</v>
      </c>
      <c r="C52" s="161"/>
      <c r="D52" s="161"/>
      <c r="E52" s="310"/>
      <c r="F52" s="311"/>
      <c r="G52" s="311"/>
      <c r="H52" s="311"/>
      <c r="I52" s="312"/>
      <c r="J52" s="84"/>
      <c r="K52" s="84"/>
      <c r="L52" s="84"/>
      <c r="M52" s="84"/>
      <c r="N52" s="84"/>
      <c r="O52" s="84"/>
      <c r="P52" s="84"/>
      <c r="Q52" s="84"/>
      <c r="R52" s="84"/>
      <c r="S52" s="84"/>
      <c r="T52" s="84"/>
      <c r="U52" s="84"/>
      <c r="V52" s="84"/>
      <c r="W52" s="84"/>
      <c r="X52" s="104"/>
      <c r="Y52" s="72"/>
    </row>
    <row r="53" spans="1:47" s="45" customFormat="1" ht="15.75" customHeight="1" thickBot="1">
      <c r="A53" s="72"/>
      <c r="B53" s="160" t="s">
        <v>44</v>
      </c>
      <c r="C53" s="161"/>
      <c r="D53" s="162"/>
      <c r="E53" s="292"/>
      <c r="F53" s="293"/>
      <c r="G53" s="293"/>
      <c r="H53" s="293"/>
      <c r="I53" s="293"/>
      <c r="J53" s="293"/>
      <c r="K53" s="293"/>
      <c r="L53" s="293"/>
      <c r="M53" s="293"/>
      <c r="N53" s="293"/>
      <c r="O53" s="293"/>
      <c r="P53" s="293"/>
      <c r="Q53" s="293"/>
      <c r="R53" s="293"/>
      <c r="S53" s="293"/>
      <c r="T53" s="293"/>
      <c r="U53" s="293"/>
      <c r="V53" s="293"/>
      <c r="W53" s="293"/>
      <c r="X53" s="294"/>
      <c r="Y53" s="72"/>
    </row>
    <row r="54" spans="1:47" s="45" customFormat="1" ht="15.75" customHeight="1" thickBot="1">
      <c r="A54" s="72"/>
      <c r="B54" s="100" t="s">
        <v>69</v>
      </c>
      <c r="C54" s="70"/>
      <c r="D54" s="101"/>
      <c r="E54" s="163"/>
      <c r="F54" s="164"/>
      <c r="G54" s="164"/>
      <c r="H54" s="164"/>
      <c r="I54" s="164"/>
      <c r="J54" s="165"/>
      <c r="K54" s="166"/>
      <c r="L54" s="166"/>
      <c r="M54" s="166"/>
      <c r="N54" s="166"/>
      <c r="O54" s="166"/>
      <c r="P54" s="166"/>
      <c r="Q54" s="166"/>
      <c r="R54" s="166"/>
      <c r="S54" s="166"/>
      <c r="T54" s="166"/>
      <c r="U54" s="166"/>
      <c r="V54" s="166"/>
      <c r="W54" s="166"/>
      <c r="X54" s="167"/>
      <c r="Y54" s="72"/>
    </row>
    <row r="55" spans="1:47" s="45" customFormat="1" ht="15.75" customHeight="1" thickBot="1">
      <c r="A55" s="72"/>
      <c r="B55" s="168" t="s">
        <v>70</v>
      </c>
      <c r="C55" s="169"/>
      <c r="D55" s="170"/>
      <c r="E55" s="244"/>
      <c r="F55" s="245"/>
      <c r="G55" s="245"/>
      <c r="H55" s="245"/>
      <c r="I55" s="246"/>
      <c r="J55" s="171"/>
      <c r="K55" s="66"/>
      <c r="L55" s="66"/>
      <c r="M55" s="66"/>
      <c r="N55" s="66"/>
      <c r="O55" s="66"/>
      <c r="P55" s="66"/>
      <c r="Q55" s="66"/>
      <c r="R55" s="66"/>
      <c r="S55" s="66"/>
      <c r="T55" s="66"/>
      <c r="U55" s="66"/>
      <c r="V55" s="66"/>
      <c r="W55" s="66"/>
      <c r="X55" s="85"/>
      <c r="Y55" s="72"/>
    </row>
    <row r="56" spans="1:47" s="45" customFormat="1" ht="15.75" customHeight="1" thickBot="1">
      <c r="A56" s="72"/>
      <c r="B56" s="160" t="s">
        <v>71</v>
      </c>
      <c r="C56" s="169"/>
      <c r="D56" s="170"/>
      <c r="E56" s="241"/>
      <c r="F56" s="242"/>
      <c r="G56" s="242"/>
      <c r="H56" s="242"/>
      <c r="I56" s="243"/>
      <c r="J56" s="66"/>
      <c r="K56" s="66"/>
      <c r="L56" s="66"/>
      <c r="M56" s="66"/>
      <c r="N56" s="66"/>
      <c r="O56" s="66"/>
      <c r="P56" s="66"/>
      <c r="Q56" s="66"/>
      <c r="R56" s="66"/>
      <c r="S56" s="66"/>
      <c r="T56" s="66"/>
      <c r="U56" s="66"/>
      <c r="V56" s="66"/>
      <c r="W56" s="66"/>
      <c r="X56" s="85"/>
      <c r="Y56" s="72"/>
    </row>
    <row r="57" spans="1:47" s="45" customFormat="1" ht="15.75" customHeight="1" thickBot="1">
      <c r="A57" s="72"/>
      <c r="B57" s="172" t="s">
        <v>72</v>
      </c>
      <c r="C57" s="173"/>
      <c r="D57" s="174"/>
      <c r="E57" s="292"/>
      <c r="F57" s="293"/>
      <c r="G57" s="293"/>
      <c r="H57" s="293"/>
      <c r="I57" s="293"/>
      <c r="J57" s="293"/>
      <c r="K57" s="293"/>
      <c r="L57" s="293"/>
      <c r="M57" s="293"/>
      <c r="N57" s="293"/>
      <c r="O57" s="293"/>
      <c r="P57" s="293"/>
      <c r="Q57" s="293"/>
      <c r="R57" s="293"/>
      <c r="S57" s="293"/>
      <c r="T57" s="293"/>
      <c r="U57" s="293"/>
      <c r="V57" s="293"/>
      <c r="W57" s="293"/>
      <c r="X57" s="294"/>
      <c r="Y57" s="72"/>
      <c r="AI57" s="45" t="s">
        <v>85</v>
      </c>
    </row>
    <row r="58" spans="1:47" ht="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1"/>
      <c r="AH58" s="15"/>
      <c r="AJ58" s="1"/>
      <c r="AN58" s="24"/>
      <c r="AO58" s="24"/>
      <c r="AP58" s="24"/>
      <c r="AQ58" s="24"/>
      <c r="AR58" s="24"/>
      <c r="AS58" s="1"/>
      <c r="AT58" s="43"/>
      <c r="AU58" s="24"/>
    </row>
    <row r="59" spans="1:47" s="45" customFormat="1" ht="15.75" customHeight="1">
      <c r="A59" s="72"/>
      <c r="B59" s="183" t="s">
        <v>207</v>
      </c>
      <c r="C59" s="184"/>
      <c r="D59" s="184"/>
      <c r="E59" s="185"/>
      <c r="F59" s="185"/>
      <c r="G59" s="185"/>
      <c r="H59" s="185"/>
      <c r="I59" s="185"/>
      <c r="J59" s="185"/>
      <c r="K59" s="185"/>
      <c r="L59" s="185"/>
      <c r="M59" s="185"/>
      <c r="N59" s="185"/>
      <c r="O59" s="185"/>
      <c r="P59" s="185"/>
      <c r="Q59" s="185"/>
      <c r="R59" s="185"/>
      <c r="S59" s="185"/>
      <c r="T59" s="185"/>
      <c r="U59" s="184"/>
      <c r="V59" s="184"/>
      <c r="W59" s="184"/>
      <c r="X59" s="194"/>
      <c r="Y59" s="72"/>
    </row>
    <row r="60" spans="1:47" s="45" customFormat="1" ht="15.75" customHeight="1" thickBot="1">
      <c r="A60" s="72"/>
      <c r="B60" s="176" t="s">
        <v>107</v>
      </c>
      <c r="C60" s="64"/>
      <c r="D60" s="64"/>
      <c r="E60" s="295"/>
      <c r="F60" s="295"/>
      <c r="G60" s="295"/>
      <c r="H60" s="309"/>
      <c r="I60" s="309"/>
      <c r="J60" s="309"/>
      <c r="K60" s="278"/>
      <c r="L60" s="278"/>
      <c r="M60" s="278"/>
      <c r="N60" s="278"/>
      <c r="O60" s="279"/>
      <c r="P60" s="279"/>
      <c r="Q60" s="279"/>
      <c r="R60" s="279"/>
      <c r="S60" s="279"/>
      <c r="T60" s="279"/>
      <c r="U60" s="94"/>
      <c r="V60" s="94"/>
      <c r="W60" s="94"/>
      <c r="X60" s="177"/>
      <c r="Y60" s="72"/>
      <c r="AG60" s="7" t="s">
        <v>75</v>
      </c>
    </row>
    <row r="61" spans="1:47" s="45" customFormat="1" ht="15.75" customHeight="1" thickBot="1">
      <c r="A61" s="72"/>
      <c r="B61" s="100" t="s">
        <v>170</v>
      </c>
      <c r="C61" s="70"/>
      <c r="D61" s="70"/>
      <c r="E61" s="259"/>
      <c r="F61" s="260"/>
      <c r="G61" s="260"/>
      <c r="H61" s="260"/>
      <c r="I61" s="260"/>
      <c r="J61" s="261"/>
      <c r="K61" s="262"/>
      <c r="L61" s="262"/>
      <c r="M61" s="262"/>
      <c r="N61" s="262"/>
      <c r="O61" s="262"/>
      <c r="P61" s="262"/>
      <c r="Q61" s="262"/>
      <c r="R61" s="262"/>
      <c r="S61" s="262"/>
      <c r="T61" s="262"/>
      <c r="U61" s="262"/>
      <c r="V61" s="262"/>
      <c r="W61" s="262"/>
      <c r="X61" s="263"/>
      <c r="Y61" s="72"/>
      <c r="AG61" s="7"/>
    </row>
    <row r="62" spans="1:47" s="45" customFormat="1" ht="15.75" customHeight="1" thickBot="1">
      <c r="A62" s="72"/>
      <c r="B62" s="100" t="s">
        <v>173</v>
      </c>
      <c r="C62" s="70"/>
      <c r="D62" s="70"/>
      <c r="E62" s="259"/>
      <c r="F62" s="260"/>
      <c r="G62" s="260"/>
      <c r="H62" s="260"/>
      <c r="I62" s="260"/>
      <c r="J62" s="261"/>
      <c r="K62" s="262" t="s">
        <v>171</v>
      </c>
      <c r="L62" s="262"/>
      <c r="M62" s="262"/>
      <c r="N62" s="262"/>
      <c r="O62" s="262"/>
      <c r="P62" s="262"/>
      <c r="Q62" s="262"/>
      <c r="R62" s="262"/>
      <c r="S62" s="262"/>
      <c r="T62" s="262"/>
      <c r="U62" s="262"/>
      <c r="V62" s="262"/>
      <c r="W62" s="262"/>
      <c r="X62" s="263"/>
      <c r="Y62" s="72"/>
      <c r="AG62" s="7"/>
    </row>
    <row r="63" spans="1:47" s="45" customFormat="1" ht="15.75" customHeight="1" thickBot="1">
      <c r="A63" s="72"/>
      <c r="B63" s="274" t="s">
        <v>172</v>
      </c>
      <c r="C63" s="275"/>
      <c r="D63" s="72"/>
      <c r="E63" s="257" t="s">
        <v>103</v>
      </c>
      <c r="F63" s="257"/>
      <c r="G63" s="258"/>
      <c r="H63" s="264" t="s">
        <v>106</v>
      </c>
      <c r="I63" s="264"/>
      <c r="J63" s="265"/>
      <c r="K63" s="257" t="s">
        <v>103</v>
      </c>
      <c r="L63" s="257"/>
      <c r="M63" s="258"/>
      <c r="N63" s="264" t="s">
        <v>106</v>
      </c>
      <c r="O63" s="264"/>
      <c r="P63" s="266"/>
      <c r="Q63" s="254"/>
      <c r="R63" s="255"/>
      <c r="S63" s="255"/>
      <c r="T63" s="255"/>
      <c r="U63" s="255"/>
      <c r="V63" s="255"/>
      <c r="W63" s="255"/>
      <c r="X63" s="256"/>
      <c r="Y63" s="72"/>
      <c r="AA63" s="10"/>
      <c r="AB63" s="10"/>
      <c r="AC63" s="10"/>
      <c r="AD63" s="10"/>
      <c r="AG63" s="7" t="s">
        <v>76</v>
      </c>
    </row>
    <row r="64" spans="1:47" s="45" customFormat="1" ht="15.75" customHeight="1">
      <c r="A64" s="72"/>
      <c r="B64" s="178"/>
      <c r="C64" s="72"/>
      <c r="D64" s="179" t="s">
        <v>98</v>
      </c>
      <c r="E64" s="267"/>
      <c r="F64" s="268"/>
      <c r="G64" s="180" t="s">
        <v>26</v>
      </c>
      <c r="H64" s="269"/>
      <c r="I64" s="270"/>
      <c r="J64" s="108" t="s">
        <v>105</v>
      </c>
      <c r="K64" s="267"/>
      <c r="L64" s="268"/>
      <c r="M64" s="180" t="s">
        <v>26</v>
      </c>
      <c r="N64" s="269"/>
      <c r="O64" s="270"/>
      <c r="P64" s="108" t="s">
        <v>105</v>
      </c>
      <c r="Q64" s="254"/>
      <c r="R64" s="255"/>
      <c r="S64" s="255"/>
      <c r="T64" s="255"/>
      <c r="U64" s="255"/>
      <c r="V64" s="255"/>
      <c r="W64" s="255"/>
      <c r="X64" s="256"/>
      <c r="Y64" s="72"/>
      <c r="AA64" s="10"/>
      <c r="AB64" s="10"/>
      <c r="AC64" s="10"/>
      <c r="AD64" s="10"/>
      <c r="AG64" s="7"/>
    </row>
    <row r="65" spans="1:33" s="45" customFormat="1" ht="15.75" customHeight="1">
      <c r="A65" s="72"/>
      <c r="B65" s="178"/>
      <c r="C65" s="72"/>
      <c r="D65" s="179" t="s">
        <v>99</v>
      </c>
      <c r="E65" s="252"/>
      <c r="F65" s="253"/>
      <c r="G65" s="180" t="s">
        <v>26</v>
      </c>
      <c r="H65" s="250"/>
      <c r="I65" s="251"/>
      <c r="J65" s="108" t="s">
        <v>105</v>
      </c>
      <c r="K65" s="252"/>
      <c r="L65" s="253"/>
      <c r="M65" s="180" t="s">
        <v>26</v>
      </c>
      <c r="N65" s="250"/>
      <c r="O65" s="251"/>
      <c r="P65" s="108" t="s">
        <v>105</v>
      </c>
      <c r="Q65" s="254"/>
      <c r="R65" s="255"/>
      <c r="S65" s="255"/>
      <c r="T65" s="255"/>
      <c r="U65" s="255"/>
      <c r="V65" s="255"/>
      <c r="W65" s="255"/>
      <c r="X65" s="256"/>
      <c r="Y65" s="72"/>
      <c r="AA65" s="10"/>
      <c r="AB65" s="10"/>
      <c r="AC65" s="10"/>
      <c r="AD65" s="10"/>
      <c r="AG65" s="7"/>
    </row>
    <row r="66" spans="1:33" s="45" customFormat="1" ht="15.75" customHeight="1">
      <c r="A66" s="72"/>
      <c r="B66" s="178"/>
      <c r="C66" s="72"/>
      <c r="D66" s="179" t="s">
        <v>100</v>
      </c>
      <c r="E66" s="252"/>
      <c r="F66" s="253"/>
      <c r="G66" s="180" t="s">
        <v>26</v>
      </c>
      <c r="H66" s="250"/>
      <c r="I66" s="251"/>
      <c r="J66" s="108" t="s">
        <v>105</v>
      </c>
      <c r="K66" s="252"/>
      <c r="L66" s="253"/>
      <c r="M66" s="180" t="s">
        <v>26</v>
      </c>
      <c r="N66" s="250"/>
      <c r="O66" s="251"/>
      <c r="P66" s="108" t="s">
        <v>105</v>
      </c>
      <c r="Q66" s="254"/>
      <c r="R66" s="255"/>
      <c r="S66" s="255"/>
      <c r="T66" s="255"/>
      <c r="U66" s="255"/>
      <c r="V66" s="255"/>
      <c r="W66" s="255"/>
      <c r="X66" s="256"/>
      <c r="Y66" s="72"/>
      <c r="AA66" s="10"/>
      <c r="AB66" s="10"/>
      <c r="AC66" s="10"/>
      <c r="AD66" s="10"/>
      <c r="AG66" s="7"/>
    </row>
    <row r="67" spans="1:33" s="45" customFormat="1" ht="15.75" customHeight="1" thickBot="1">
      <c r="A67" s="72"/>
      <c r="B67" s="178"/>
      <c r="C67" s="72"/>
      <c r="D67" s="179" t="s">
        <v>101</v>
      </c>
      <c r="E67" s="299"/>
      <c r="F67" s="300"/>
      <c r="G67" s="180" t="s">
        <v>26</v>
      </c>
      <c r="H67" s="301"/>
      <c r="I67" s="302"/>
      <c r="J67" s="108" t="s">
        <v>105</v>
      </c>
      <c r="K67" s="299"/>
      <c r="L67" s="300"/>
      <c r="M67" s="180" t="s">
        <v>26</v>
      </c>
      <c r="N67" s="301"/>
      <c r="O67" s="302"/>
      <c r="P67" s="108" t="s">
        <v>105</v>
      </c>
      <c r="Q67" s="254"/>
      <c r="R67" s="255"/>
      <c r="S67" s="255"/>
      <c r="T67" s="255"/>
      <c r="U67" s="255"/>
      <c r="V67" s="255"/>
      <c r="W67" s="255"/>
      <c r="X67" s="256"/>
      <c r="Y67" s="72"/>
      <c r="AA67" s="10"/>
      <c r="AB67" s="10"/>
      <c r="AC67" s="10"/>
      <c r="AD67" s="10"/>
      <c r="AG67" s="7"/>
    </row>
    <row r="68" spans="1:33" s="45" customFormat="1" ht="15.75" customHeight="1">
      <c r="A68" s="72"/>
      <c r="B68" s="178"/>
      <c r="C68" s="72"/>
      <c r="D68" s="179" t="s">
        <v>102</v>
      </c>
      <c r="E68" s="303"/>
      <c r="F68" s="304"/>
      <c r="G68" s="305"/>
      <c r="H68" s="409">
        <f>ROUNDDOWN(E67/6,0)*H67</f>
        <v>0</v>
      </c>
      <c r="I68" s="410"/>
      <c r="J68" s="181" t="s">
        <v>105</v>
      </c>
      <c r="K68" s="306"/>
      <c r="L68" s="307"/>
      <c r="M68" s="308"/>
      <c r="N68" s="409">
        <f>ROUNDDOWN(K67/6,0)*N67</f>
        <v>0</v>
      </c>
      <c r="O68" s="410"/>
      <c r="P68" s="108" t="s">
        <v>105</v>
      </c>
      <c r="Q68" s="254"/>
      <c r="R68" s="255"/>
      <c r="S68" s="255"/>
      <c r="T68" s="255"/>
      <c r="U68" s="255"/>
      <c r="V68" s="255"/>
      <c r="W68" s="255"/>
      <c r="X68" s="256"/>
      <c r="Y68" s="72"/>
      <c r="AA68" s="10"/>
      <c r="AB68" s="10"/>
      <c r="AC68" s="10"/>
      <c r="AD68" s="10"/>
      <c r="AG68" s="7"/>
    </row>
    <row r="69" spans="1:33" s="45" customFormat="1" ht="15.75" customHeight="1">
      <c r="A69" s="72"/>
      <c r="B69" s="100" t="s">
        <v>188</v>
      </c>
      <c r="C69" s="70"/>
      <c r="D69" s="70"/>
      <c r="E69" s="254">
        <f>H64+H65+H66+H68+N64+N65+N66+N68</f>
        <v>0</v>
      </c>
      <c r="F69" s="255"/>
      <c r="G69" s="255"/>
      <c r="H69" s="296"/>
      <c r="I69" s="296"/>
      <c r="J69" s="256"/>
      <c r="K69" s="262" t="s">
        <v>105</v>
      </c>
      <c r="L69" s="262"/>
      <c r="M69" s="262"/>
      <c r="N69" s="297"/>
      <c r="O69" s="297"/>
      <c r="P69" s="262"/>
      <c r="Q69" s="297"/>
      <c r="R69" s="297"/>
      <c r="S69" s="297"/>
      <c r="T69" s="297"/>
      <c r="U69" s="297"/>
      <c r="V69" s="297"/>
      <c r="W69" s="297"/>
      <c r="X69" s="298"/>
      <c r="Y69" s="72"/>
      <c r="AA69" s="10"/>
      <c r="AB69" s="10"/>
      <c r="AC69" s="10"/>
      <c r="AD69" s="10"/>
      <c r="AG69" s="7"/>
    </row>
    <row r="70" spans="1:33" s="45" customFormat="1" ht="15.75" customHeight="1" thickBot="1">
      <c r="A70" s="72"/>
      <c r="B70" s="176" t="s">
        <v>126</v>
      </c>
      <c r="C70" s="64"/>
      <c r="D70" s="64"/>
      <c r="E70" s="276"/>
      <c r="F70" s="276"/>
      <c r="G70" s="276"/>
      <c r="H70" s="277"/>
      <c r="I70" s="277"/>
      <c r="J70" s="277"/>
      <c r="K70" s="278"/>
      <c r="L70" s="278"/>
      <c r="M70" s="278"/>
      <c r="N70" s="278"/>
      <c r="O70" s="279"/>
      <c r="P70" s="279"/>
      <c r="Q70" s="279"/>
      <c r="R70" s="279"/>
      <c r="S70" s="279"/>
      <c r="T70" s="279"/>
      <c r="U70" s="94"/>
      <c r="V70" s="94"/>
      <c r="W70" s="94"/>
      <c r="X70" s="177"/>
      <c r="Y70" s="72"/>
      <c r="AA70" s="10"/>
      <c r="AB70" s="10"/>
      <c r="AC70" s="10"/>
      <c r="AD70" s="10"/>
      <c r="AG70" s="7"/>
    </row>
    <row r="71" spans="1:33" s="45" customFormat="1" ht="15.75" customHeight="1" thickBot="1">
      <c r="A71" s="72"/>
      <c r="B71" s="100" t="s">
        <v>170</v>
      </c>
      <c r="C71" s="70"/>
      <c r="D71" s="70"/>
      <c r="E71" s="259"/>
      <c r="F71" s="260"/>
      <c r="G71" s="260"/>
      <c r="H71" s="260"/>
      <c r="I71" s="260"/>
      <c r="J71" s="261"/>
      <c r="K71" s="262"/>
      <c r="L71" s="262"/>
      <c r="M71" s="262"/>
      <c r="N71" s="262"/>
      <c r="O71" s="262"/>
      <c r="P71" s="262"/>
      <c r="Q71" s="262"/>
      <c r="R71" s="262"/>
      <c r="S71" s="262"/>
      <c r="T71" s="262"/>
      <c r="U71" s="262"/>
      <c r="V71" s="262"/>
      <c r="W71" s="262"/>
      <c r="X71" s="263"/>
      <c r="Y71" s="72"/>
      <c r="AA71" s="10"/>
      <c r="AB71" s="10"/>
      <c r="AC71" s="10"/>
      <c r="AD71" s="10"/>
      <c r="AG71" s="7"/>
    </row>
    <row r="72" spans="1:33" s="45" customFormat="1" ht="15.75" customHeight="1" thickBot="1">
      <c r="A72" s="72"/>
      <c r="B72" s="100" t="s">
        <v>173</v>
      </c>
      <c r="C72" s="70"/>
      <c r="D72" s="70"/>
      <c r="E72" s="259"/>
      <c r="F72" s="260"/>
      <c r="G72" s="260"/>
      <c r="H72" s="260"/>
      <c r="I72" s="260"/>
      <c r="J72" s="261"/>
      <c r="K72" s="262" t="s">
        <v>171</v>
      </c>
      <c r="L72" s="262"/>
      <c r="M72" s="262"/>
      <c r="N72" s="262"/>
      <c r="O72" s="262"/>
      <c r="P72" s="262"/>
      <c r="Q72" s="262"/>
      <c r="R72" s="262"/>
      <c r="S72" s="262"/>
      <c r="T72" s="262"/>
      <c r="U72" s="262"/>
      <c r="V72" s="262"/>
      <c r="W72" s="262"/>
      <c r="X72" s="263"/>
      <c r="Y72" s="72"/>
      <c r="AA72" s="10"/>
      <c r="AB72" s="10"/>
      <c r="AC72" s="10"/>
      <c r="AD72" s="10"/>
      <c r="AG72" s="7"/>
    </row>
    <row r="73" spans="1:33" s="45" customFormat="1" ht="15.75" customHeight="1" thickBot="1">
      <c r="A73" s="72"/>
      <c r="B73" s="274" t="s">
        <v>172</v>
      </c>
      <c r="C73" s="275"/>
      <c r="D73" s="72"/>
      <c r="E73" s="257" t="s">
        <v>103</v>
      </c>
      <c r="F73" s="257"/>
      <c r="G73" s="258"/>
      <c r="H73" s="264" t="s">
        <v>106</v>
      </c>
      <c r="I73" s="264"/>
      <c r="J73" s="265"/>
      <c r="K73" s="257" t="s">
        <v>103</v>
      </c>
      <c r="L73" s="257"/>
      <c r="M73" s="258"/>
      <c r="N73" s="264" t="s">
        <v>106</v>
      </c>
      <c r="O73" s="264"/>
      <c r="P73" s="266"/>
      <c r="Q73" s="254"/>
      <c r="R73" s="255"/>
      <c r="S73" s="255"/>
      <c r="T73" s="255"/>
      <c r="U73" s="255"/>
      <c r="V73" s="255"/>
      <c r="W73" s="255"/>
      <c r="X73" s="256"/>
      <c r="Y73" s="72"/>
      <c r="AA73" s="10"/>
      <c r="AB73" s="10"/>
      <c r="AC73" s="10"/>
      <c r="AD73" s="10"/>
      <c r="AG73" s="7"/>
    </row>
    <row r="74" spans="1:33" s="45" customFormat="1" ht="15.75" customHeight="1">
      <c r="A74" s="72"/>
      <c r="B74" s="178"/>
      <c r="C74" s="72"/>
      <c r="D74" s="179" t="s">
        <v>98</v>
      </c>
      <c r="E74" s="267"/>
      <c r="F74" s="268"/>
      <c r="G74" s="180" t="s">
        <v>26</v>
      </c>
      <c r="H74" s="269"/>
      <c r="I74" s="270"/>
      <c r="J74" s="108" t="s">
        <v>105</v>
      </c>
      <c r="K74" s="267"/>
      <c r="L74" s="268"/>
      <c r="M74" s="180" t="s">
        <v>26</v>
      </c>
      <c r="N74" s="269"/>
      <c r="O74" s="270"/>
      <c r="P74" s="108" t="s">
        <v>105</v>
      </c>
      <c r="Q74" s="254"/>
      <c r="R74" s="255"/>
      <c r="S74" s="255"/>
      <c r="T74" s="255"/>
      <c r="U74" s="255"/>
      <c r="V74" s="255"/>
      <c r="W74" s="255"/>
      <c r="X74" s="256"/>
      <c r="Y74" s="72"/>
      <c r="AA74" s="10"/>
      <c r="AB74" s="10"/>
      <c r="AC74" s="10"/>
      <c r="AD74" s="10"/>
      <c r="AG74" s="7"/>
    </row>
    <row r="75" spans="1:33" s="45" customFormat="1" ht="15.75" customHeight="1">
      <c r="A75" s="72"/>
      <c r="B75" s="178"/>
      <c r="C75" s="72"/>
      <c r="D75" s="179" t="s">
        <v>99</v>
      </c>
      <c r="E75" s="252"/>
      <c r="F75" s="253"/>
      <c r="G75" s="180" t="s">
        <v>26</v>
      </c>
      <c r="H75" s="250"/>
      <c r="I75" s="251"/>
      <c r="J75" s="108" t="s">
        <v>105</v>
      </c>
      <c r="K75" s="252"/>
      <c r="L75" s="253"/>
      <c r="M75" s="180" t="s">
        <v>26</v>
      </c>
      <c r="N75" s="250"/>
      <c r="O75" s="251"/>
      <c r="P75" s="108" t="s">
        <v>105</v>
      </c>
      <c r="Q75" s="254"/>
      <c r="R75" s="255"/>
      <c r="S75" s="255"/>
      <c r="T75" s="255"/>
      <c r="U75" s="255"/>
      <c r="V75" s="255"/>
      <c r="W75" s="255"/>
      <c r="X75" s="256"/>
      <c r="Y75" s="72"/>
      <c r="AA75" s="10"/>
      <c r="AB75" s="10"/>
      <c r="AC75" s="10"/>
      <c r="AD75" s="10"/>
      <c r="AG75" s="7"/>
    </row>
    <row r="76" spans="1:33" s="45" customFormat="1" ht="15.75" customHeight="1">
      <c r="A76" s="72"/>
      <c r="B76" s="178"/>
      <c r="C76" s="72"/>
      <c r="D76" s="179" t="s">
        <v>100</v>
      </c>
      <c r="E76" s="252"/>
      <c r="F76" s="253"/>
      <c r="G76" s="180" t="s">
        <v>26</v>
      </c>
      <c r="H76" s="250"/>
      <c r="I76" s="251"/>
      <c r="J76" s="108" t="s">
        <v>105</v>
      </c>
      <c r="K76" s="252"/>
      <c r="L76" s="253"/>
      <c r="M76" s="180" t="s">
        <v>26</v>
      </c>
      <c r="N76" s="250"/>
      <c r="O76" s="251"/>
      <c r="P76" s="108" t="s">
        <v>105</v>
      </c>
      <c r="Q76" s="254"/>
      <c r="R76" s="255"/>
      <c r="S76" s="255"/>
      <c r="T76" s="255"/>
      <c r="U76" s="255"/>
      <c r="V76" s="255"/>
      <c r="W76" s="255"/>
      <c r="X76" s="256"/>
      <c r="Y76" s="72"/>
      <c r="AA76" s="10"/>
      <c r="AB76" s="10"/>
      <c r="AC76" s="10"/>
      <c r="AD76" s="10"/>
      <c r="AG76" s="7"/>
    </row>
    <row r="77" spans="1:33" s="45" customFormat="1" ht="15.75" customHeight="1" thickBot="1">
      <c r="A77" s="72"/>
      <c r="B77" s="178"/>
      <c r="C77" s="72"/>
      <c r="D77" s="179" t="s">
        <v>101</v>
      </c>
      <c r="E77" s="299"/>
      <c r="F77" s="300"/>
      <c r="G77" s="180" t="s">
        <v>26</v>
      </c>
      <c r="H77" s="301"/>
      <c r="I77" s="302"/>
      <c r="J77" s="108" t="s">
        <v>105</v>
      </c>
      <c r="K77" s="299"/>
      <c r="L77" s="300"/>
      <c r="M77" s="180" t="s">
        <v>26</v>
      </c>
      <c r="N77" s="301"/>
      <c r="O77" s="302"/>
      <c r="P77" s="108" t="s">
        <v>105</v>
      </c>
      <c r="Q77" s="254"/>
      <c r="R77" s="255"/>
      <c r="S77" s="255"/>
      <c r="T77" s="255"/>
      <c r="U77" s="255"/>
      <c r="V77" s="255"/>
      <c r="W77" s="255"/>
      <c r="X77" s="256"/>
      <c r="Y77" s="72"/>
      <c r="AA77" s="10"/>
      <c r="AB77" s="10"/>
      <c r="AC77" s="10"/>
      <c r="AD77" s="10"/>
      <c r="AG77" s="7"/>
    </row>
    <row r="78" spans="1:33" s="45" customFormat="1" ht="15.75" customHeight="1">
      <c r="A78" s="72"/>
      <c r="B78" s="178"/>
      <c r="C78" s="72"/>
      <c r="D78" s="179" t="s">
        <v>102</v>
      </c>
      <c r="E78" s="303"/>
      <c r="F78" s="304"/>
      <c r="G78" s="305"/>
      <c r="H78" s="409">
        <f>ROUNDDOWN(E77/6,0)*H77</f>
        <v>0</v>
      </c>
      <c r="I78" s="410"/>
      <c r="J78" s="181" t="s">
        <v>105</v>
      </c>
      <c r="K78" s="306"/>
      <c r="L78" s="307"/>
      <c r="M78" s="308"/>
      <c r="N78" s="409">
        <f>ROUNDDOWN(K77/6,0)*N77</f>
        <v>0</v>
      </c>
      <c r="O78" s="410"/>
      <c r="P78" s="108" t="s">
        <v>105</v>
      </c>
      <c r="Q78" s="254"/>
      <c r="R78" s="255"/>
      <c r="S78" s="255"/>
      <c r="T78" s="255"/>
      <c r="U78" s="255"/>
      <c r="V78" s="255"/>
      <c r="W78" s="255"/>
      <c r="X78" s="256"/>
      <c r="Y78" s="72"/>
      <c r="AA78" s="10"/>
      <c r="AB78" s="10"/>
      <c r="AC78" s="10"/>
      <c r="AD78" s="10"/>
      <c r="AG78" s="7"/>
    </row>
    <row r="79" spans="1:33" s="45" customFormat="1" ht="15.75" customHeight="1">
      <c r="A79" s="72"/>
      <c r="B79" s="96" t="s">
        <v>188</v>
      </c>
      <c r="C79" s="68"/>
      <c r="D79" s="182"/>
      <c r="E79" s="254">
        <f>H74+H75+H76+H78+N74+N75+N76+N78</f>
        <v>0</v>
      </c>
      <c r="F79" s="255"/>
      <c r="G79" s="255"/>
      <c r="H79" s="296"/>
      <c r="I79" s="296"/>
      <c r="J79" s="256"/>
      <c r="K79" s="262" t="s">
        <v>105</v>
      </c>
      <c r="L79" s="262"/>
      <c r="M79" s="262"/>
      <c r="N79" s="297"/>
      <c r="O79" s="297"/>
      <c r="P79" s="262"/>
      <c r="Q79" s="297"/>
      <c r="R79" s="297"/>
      <c r="S79" s="297"/>
      <c r="T79" s="297"/>
      <c r="U79" s="297"/>
      <c r="V79" s="297"/>
      <c r="W79" s="297"/>
      <c r="X79" s="298"/>
      <c r="Y79" s="72"/>
      <c r="AA79" s="10"/>
      <c r="AB79" s="10"/>
      <c r="AC79" s="10"/>
      <c r="AD79" s="10"/>
      <c r="AG79" s="7"/>
    </row>
    <row r="80" spans="1:33">
      <c r="A80" s="66"/>
      <c r="B80" s="70" t="s">
        <v>155</v>
      </c>
      <c r="C80" s="70"/>
      <c r="D80" s="70"/>
      <c r="E80" s="66"/>
      <c r="F80" s="66"/>
      <c r="G80" s="66"/>
      <c r="H80" s="66"/>
      <c r="I80" s="66"/>
      <c r="J80" s="66"/>
      <c r="K80" s="66"/>
      <c r="L80" s="66"/>
      <c r="M80" s="66"/>
      <c r="N80" s="66"/>
      <c r="O80" s="66"/>
      <c r="P80" s="66"/>
      <c r="Q80" s="66"/>
      <c r="R80" s="66"/>
      <c r="S80" s="66"/>
      <c r="T80" s="66"/>
      <c r="U80" s="66"/>
      <c r="V80" s="66"/>
      <c r="W80" s="66"/>
      <c r="X80" s="66"/>
      <c r="Y80" s="66"/>
      <c r="AG80" s="7" t="s">
        <v>77</v>
      </c>
    </row>
    <row r="81" spans="33:33">
      <c r="AG81" s="7" t="s">
        <v>78</v>
      </c>
    </row>
    <row r="82" spans="33:33">
      <c r="AG82" s="7" t="s">
        <v>79</v>
      </c>
    </row>
  </sheetData>
  <mergeCells count="179">
    <mergeCell ref="U33:W33"/>
    <mergeCell ref="B32:J32"/>
    <mergeCell ref="B34:J34"/>
    <mergeCell ref="K32:O33"/>
    <mergeCell ref="K34:O35"/>
    <mergeCell ref="P32:Q33"/>
    <mergeCell ref="P34:Q35"/>
    <mergeCell ref="R32:T32"/>
    <mergeCell ref="U32:W32"/>
    <mergeCell ref="R34:T34"/>
    <mergeCell ref="U34:W34"/>
    <mergeCell ref="R33:T33"/>
    <mergeCell ref="R35:T35"/>
    <mergeCell ref="U35:W35"/>
    <mergeCell ref="Q19:V19"/>
    <mergeCell ref="Q20:V20"/>
    <mergeCell ref="E24:I24"/>
    <mergeCell ref="K24:O24"/>
    <mergeCell ref="E25:I25"/>
    <mergeCell ref="K25:O25"/>
    <mergeCell ref="E26:I26"/>
    <mergeCell ref="K26:O26"/>
    <mergeCell ref="K27:O27"/>
    <mergeCell ref="E19:I19"/>
    <mergeCell ref="K19:O19"/>
    <mergeCell ref="E20:I20"/>
    <mergeCell ref="K20:O20"/>
    <mergeCell ref="E21:I21"/>
    <mergeCell ref="K21:O21"/>
    <mergeCell ref="E22:I22"/>
    <mergeCell ref="K22:O22"/>
    <mergeCell ref="E23:I23"/>
    <mergeCell ref="K23:O23"/>
    <mergeCell ref="S2:X2"/>
    <mergeCell ref="B4:D4"/>
    <mergeCell ref="E4:I4"/>
    <mergeCell ref="E5:G5"/>
    <mergeCell ref="H5:I5"/>
    <mergeCell ref="J5:M5"/>
    <mergeCell ref="N5:P5"/>
    <mergeCell ref="Q5:R5"/>
    <mergeCell ref="AA15:AE15"/>
    <mergeCell ref="E13:G13"/>
    <mergeCell ref="H13:I13"/>
    <mergeCell ref="J13:M13"/>
    <mergeCell ref="N13:P13"/>
    <mergeCell ref="Q13:R13"/>
    <mergeCell ref="E14:G14"/>
    <mergeCell ref="H14:I14"/>
    <mergeCell ref="E60:G60"/>
    <mergeCell ref="H60:J60"/>
    <mergeCell ref="K60:L60"/>
    <mergeCell ref="M60:N60"/>
    <mergeCell ref="O60:T60"/>
    <mergeCell ref="B51:D51"/>
    <mergeCell ref="E51:I51"/>
    <mergeCell ref="E52:I52"/>
    <mergeCell ref="E53:X53"/>
    <mergeCell ref="E55:I55"/>
    <mergeCell ref="E56:I56"/>
    <mergeCell ref="E57:X57"/>
    <mergeCell ref="B12:D12"/>
    <mergeCell ref="E12:I12"/>
    <mergeCell ref="E15:G15"/>
    <mergeCell ref="H15:I15"/>
    <mergeCell ref="K28:O28"/>
    <mergeCell ref="H47:J47"/>
    <mergeCell ref="K47:O47"/>
    <mergeCell ref="B48:E48"/>
    <mergeCell ref="K48:O48"/>
    <mergeCell ref="E18:I18"/>
    <mergeCell ref="K18:O18"/>
    <mergeCell ref="K29:O29"/>
    <mergeCell ref="K30:O30"/>
    <mergeCell ref="K31:O31"/>
    <mergeCell ref="K36:O36"/>
    <mergeCell ref="B40:G40"/>
    <mergeCell ref="K40:O40"/>
    <mergeCell ref="B41:G41"/>
    <mergeCell ref="K41:O41"/>
    <mergeCell ref="B33:J33"/>
    <mergeCell ref="B35:J35"/>
    <mergeCell ref="B42:G42"/>
    <mergeCell ref="K42:O42"/>
    <mergeCell ref="B43:G43"/>
    <mergeCell ref="E6:G6"/>
    <mergeCell ref="H6:I6"/>
    <mergeCell ref="E7:G7"/>
    <mergeCell ref="H7:I7"/>
    <mergeCell ref="E8:G8"/>
    <mergeCell ref="H8:I8"/>
    <mergeCell ref="K46:O46"/>
    <mergeCell ref="E9:G9"/>
    <mergeCell ref="H9:I9"/>
    <mergeCell ref="K43:O43"/>
    <mergeCell ref="B44:E44"/>
    <mergeCell ref="K44:O44"/>
    <mergeCell ref="K45:O45"/>
    <mergeCell ref="B39:G39"/>
    <mergeCell ref="K39:O39"/>
    <mergeCell ref="H75:I75"/>
    <mergeCell ref="K75:L75"/>
    <mergeCell ref="N75:O75"/>
    <mergeCell ref="E74:F74"/>
    <mergeCell ref="H74:I74"/>
    <mergeCell ref="E70:G70"/>
    <mergeCell ref="Q64:X64"/>
    <mergeCell ref="Q73:X73"/>
    <mergeCell ref="K74:L74"/>
    <mergeCell ref="N74:O74"/>
    <mergeCell ref="Q74:X74"/>
    <mergeCell ref="Q75:X75"/>
    <mergeCell ref="H66:I66"/>
    <mergeCell ref="K66:L66"/>
    <mergeCell ref="N66:O66"/>
    <mergeCell ref="H70:J70"/>
    <mergeCell ref="K70:L70"/>
    <mergeCell ref="M70:N70"/>
    <mergeCell ref="O70:T70"/>
    <mergeCell ref="E69:J69"/>
    <mergeCell ref="K69:X69"/>
    <mergeCell ref="E67:F67"/>
    <mergeCell ref="N68:O68"/>
    <mergeCell ref="Q67:X67"/>
    <mergeCell ref="H78:I78"/>
    <mergeCell ref="N78:O78"/>
    <mergeCell ref="E78:G78"/>
    <mergeCell ref="K78:M78"/>
    <mergeCell ref="E79:J79"/>
    <mergeCell ref="K79:X79"/>
    <mergeCell ref="Q78:X78"/>
    <mergeCell ref="E76:F76"/>
    <mergeCell ref="H76:I76"/>
    <mergeCell ref="K76:L76"/>
    <mergeCell ref="N76:O76"/>
    <mergeCell ref="E77:F77"/>
    <mergeCell ref="H77:I77"/>
    <mergeCell ref="K77:L77"/>
    <mergeCell ref="N77:O77"/>
    <mergeCell ref="Q76:X76"/>
    <mergeCell ref="Q77:X77"/>
    <mergeCell ref="E75:F75"/>
    <mergeCell ref="B63:C63"/>
    <mergeCell ref="B73:C73"/>
    <mergeCell ref="E63:G63"/>
    <mergeCell ref="H63:J63"/>
    <mergeCell ref="K63:M63"/>
    <mergeCell ref="N63:P63"/>
    <mergeCell ref="E73:G73"/>
    <mergeCell ref="H73:J73"/>
    <mergeCell ref="K73:M73"/>
    <mergeCell ref="N73:P73"/>
    <mergeCell ref="E68:G68"/>
    <mergeCell ref="K68:M68"/>
    <mergeCell ref="E71:J71"/>
    <mergeCell ref="K71:X71"/>
    <mergeCell ref="E72:J72"/>
    <mergeCell ref="E65:F65"/>
    <mergeCell ref="H65:I65"/>
    <mergeCell ref="K65:L65"/>
    <mergeCell ref="Q68:X68"/>
    <mergeCell ref="E66:F66"/>
    <mergeCell ref="H68:I68"/>
    <mergeCell ref="Q65:X65"/>
    <mergeCell ref="Q66:X66"/>
    <mergeCell ref="K72:X72"/>
    <mergeCell ref="H67:I67"/>
    <mergeCell ref="K67:L67"/>
    <mergeCell ref="N67:O67"/>
    <mergeCell ref="Q63:X63"/>
    <mergeCell ref="E62:J62"/>
    <mergeCell ref="K62:X62"/>
    <mergeCell ref="E61:J61"/>
    <mergeCell ref="K61:X61"/>
    <mergeCell ref="E64:F64"/>
    <mergeCell ref="H64:I64"/>
    <mergeCell ref="K64:L64"/>
    <mergeCell ref="N64:O64"/>
    <mergeCell ref="N65:O65"/>
  </mergeCells>
  <phoneticPr fontId="2"/>
  <conditionalFormatting sqref="E12">
    <cfRule type="expression" dxfId="39" priority="179">
      <formula>$AS$1=#REF!</formula>
    </cfRule>
  </conditionalFormatting>
  <conditionalFormatting sqref="E18 E19:I19 R28:R30 R32:R36">
    <cfRule type="expression" dxfId="38" priority="150">
      <formula>#REF!&lt;&gt;#REF!</formula>
    </cfRule>
  </conditionalFormatting>
  <conditionalFormatting sqref="E20:E26">
    <cfRule type="expression" dxfId="37" priority="143">
      <formula>#REF!&lt;&gt;#REF!</formula>
    </cfRule>
  </conditionalFormatting>
  <conditionalFormatting sqref="E51 E52:I52 E55:I56">
    <cfRule type="expression" dxfId="36" priority="165">
      <formula>#REF!&lt;&gt;#REF!</formula>
    </cfRule>
  </conditionalFormatting>
  <conditionalFormatting sqref="E53">
    <cfRule type="expression" dxfId="35" priority="164">
      <formula>#REF!="有"</formula>
    </cfRule>
  </conditionalFormatting>
  <conditionalFormatting sqref="E57">
    <cfRule type="expression" dxfId="34" priority="163">
      <formula>#REF!="有"</formula>
    </cfRule>
  </conditionalFormatting>
  <conditionalFormatting sqref="E13:G13 E5:G9 E4:I4 N5:P5">
    <cfRule type="expression" dxfId="33" priority="185">
      <formula>#REF!&lt;&gt;$AA$3</formula>
    </cfRule>
  </conditionalFormatting>
  <conditionalFormatting sqref="E14:G15">
    <cfRule type="expression" dxfId="32" priority="178">
      <formula>$E$12=$AI$13</formula>
    </cfRule>
  </conditionalFormatting>
  <conditionalFormatting sqref="E12:I12 U11:X11 N13:P13 E13:G15">
    <cfRule type="expression" dxfId="31" priority="183">
      <formula>$AA$15&lt;&gt;$AA$11</formula>
    </cfRule>
  </conditionalFormatting>
  <conditionalFormatting sqref="G44:G48">
    <cfRule type="expression" dxfId="30" priority="129">
      <formula>#REF!&lt;&gt;#REF!</formula>
    </cfRule>
  </conditionalFormatting>
  <conditionalFormatting sqref="H60">
    <cfRule type="expression" dxfId="29" priority="89">
      <formula>#REF!&lt;&gt;#REF!</formula>
    </cfRule>
  </conditionalFormatting>
  <conditionalFormatting sqref="H63:H68">
    <cfRule type="expression" dxfId="28" priority="20">
      <formula>#REF!&lt;&gt;#REF!</formula>
    </cfRule>
  </conditionalFormatting>
  <conditionalFormatting sqref="H70">
    <cfRule type="expression" dxfId="27" priority="72">
      <formula>#REF!&lt;&gt;#REF!</formula>
    </cfRule>
  </conditionalFormatting>
  <conditionalFormatting sqref="H73:H77">
    <cfRule type="expression" dxfId="26" priority="9">
      <formula>#REF!&lt;&gt;#REF!</formula>
    </cfRule>
  </conditionalFormatting>
  <conditionalFormatting sqref="K18">
    <cfRule type="expression" dxfId="25" priority="142">
      <formula>#REF!&lt;&gt;#REF!</formula>
    </cfRule>
  </conditionalFormatting>
  <conditionalFormatting sqref="K20:K26">
    <cfRule type="expression" dxfId="24" priority="90">
      <formula>#REF!&lt;&gt;#REF!</formula>
    </cfRule>
  </conditionalFormatting>
  <conditionalFormatting sqref="K28">
    <cfRule type="expression" dxfId="23" priority="134">
      <formula>#REF!&lt;&gt;#REF!</formula>
    </cfRule>
  </conditionalFormatting>
  <conditionalFormatting sqref="K39">
    <cfRule type="expression" dxfId="22" priority="30">
      <formula>#REF!&lt;&gt;#REF!</formula>
    </cfRule>
  </conditionalFormatting>
  <conditionalFormatting sqref="K19:O19">
    <cfRule type="expression" dxfId="21" priority="94">
      <formula>#REF!&lt;&gt;#REF!</formula>
    </cfRule>
  </conditionalFormatting>
  <conditionalFormatting sqref="N63:N67">
    <cfRule type="expression" dxfId="20" priority="19">
      <formula>#REF!&lt;&gt;#REF!</formula>
    </cfRule>
  </conditionalFormatting>
  <conditionalFormatting sqref="N73:N77">
    <cfRule type="expression" dxfId="19" priority="8">
      <formula>#REF!&lt;&gt;#REF!</formula>
    </cfRule>
  </conditionalFormatting>
  <conditionalFormatting sqref="P28">
    <cfRule type="expression" dxfId="18" priority="5">
      <formula>#REF!&lt;&gt;#REF!</formula>
    </cfRule>
  </conditionalFormatting>
  <conditionalFormatting sqref="P21:R22 Q23:R23 P24:R24 Q25:R27 P37:R37">
    <cfRule type="expression" dxfId="17" priority="585">
      <formula>#REF!&lt;&gt;#REF!</formula>
    </cfRule>
  </conditionalFormatting>
  <conditionalFormatting sqref="Q20">
    <cfRule type="expression" dxfId="16" priority="7">
      <formula>#REF!&lt;&gt;#REF!</formula>
    </cfRule>
  </conditionalFormatting>
  <conditionalFormatting sqref="Q28:Q31 Q36">
    <cfRule type="expression" dxfId="15" priority="6">
      <formula>#REF!&lt;&gt;#REF!</formula>
    </cfRule>
  </conditionalFormatting>
  <conditionalFormatting sqref="U32:U35">
    <cfRule type="expression" dxfId="14" priority="4">
      <formula>#REF!&lt;&gt;#REF!</formula>
    </cfRule>
  </conditionalFormatting>
  <conditionalFormatting sqref="U3:X3">
    <cfRule type="expression" dxfId="13" priority="583">
      <formula>#REF!&lt;&gt;$AA$3</formula>
    </cfRule>
  </conditionalFormatting>
  <conditionalFormatting sqref="U17:X17">
    <cfRule type="expression" dxfId="12" priority="151">
      <formula>#REF!&lt;&gt;#REF!</formula>
    </cfRule>
  </conditionalFormatting>
  <conditionalFormatting sqref="U50:X50">
    <cfRule type="expression" dxfId="11" priority="166">
      <formula>#REF!&lt;&gt;#REF!</formula>
    </cfRule>
  </conditionalFormatting>
  <conditionalFormatting sqref="W59:X59">
    <cfRule type="expression" dxfId="10" priority="128">
      <formula>#REF!&lt;&gt;#REF!</formula>
    </cfRule>
  </conditionalFormatting>
  <conditionalFormatting sqref="N68">
    <cfRule type="expression" dxfId="9" priority="3">
      <formula>#REF!&lt;&gt;#REF!</formula>
    </cfRule>
  </conditionalFormatting>
  <conditionalFormatting sqref="H78">
    <cfRule type="expression" dxfId="8" priority="2">
      <formula>#REF!&lt;&gt;#REF!</formula>
    </cfRule>
  </conditionalFormatting>
  <conditionalFormatting sqref="N78">
    <cfRule type="expression" dxfId="7" priority="1">
      <formula>#REF!&lt;&gt;#REF!</formula>
    </cfRule>
  </conditionalFormatting>
  <dataValidations count="11">
    <dataValidation type="list" allowBlank="1" showInputMessage="1" showErrorMessage="1" sqref="E55:I55" xr:uid="{00000000-0002-0000-0300-000000000000}">
      <formula1>"　,受入する,受入しない"</formula1>
    </dataValidation>
    <dataValidation type="list" allowBlank="1" showInputMessage="1" showErrorMessage="1" sqref="E51:I51" xr:uid="{00000000-0002-0000-0300-000001000000}">
      <formula1>"　,新規導入する,新規導入しない"</formula1>
    </dataValidation>
    <dataValidation type="list" allowBlank="1" showInputMessage="1" showErrorMessage="1" sqref="E56:I56 E52:I52" xr:uid="{00000000-0002-0000-0300-000002000000}">
      <formula1>"　,エリア内,エリア外"</formula1>
    </dataValidation>
    <dataValidation type="list" allowBlank="1" showInputMessage="1" showErrorMessage="1" sqref="E12:I12 E4:I4" xr:uid="{00000000-0002-0000-0300-000005000000}">
      <formula1>$AI$3:$AI$5</formula1>
    </dataValidation>
    <dataValidation type="list" allowBlank="1" showInputMessage="1" showErrorMessage="1" sqref="AA15:AE15" xr:uid="{00000000-0002-0000-0300-000006000000}">
      <formula1>$AA$11:$AA$13</formula1>
    </dataValidation>
    <dataValidation type="list" allowBlank="1" showInputMessage="1" showErrorMessage="1" sqref="S2:X2" xr:uid="{00000000-0002-0000-0300-000009000000}">
      <formula1>"　,事務所等,ホテル等,病院等,百貨店等,学校等,飲食店等,集会所等,工場等,その他"</formula1>
    </dataValidation>
    <dataValidation type="list" allowBlank="1" showInputMessage="1" showErrorMessage="1" sqref="K28:O28 K39" xr:uid="{00000000-0002-0000-0300-00000A000000}">
      <formula1>"　,評価基準,誘導水準"</formula1>
    </dataValidation>
    <dataValidation type="list" allowBlank="1" showInputMessage="1" showErrorMessage="1" sqref="AA63:AD79" xr:uid="{00000000-0002-0000-0300-00000C000000}">
      <formula1>#REF!</formula1>
    </dataValidation>
    <dataValidation type="list" allowBlank="1" showInputMessage="1" showErrorMessage="1" sqref="E71:J71 E61:J61" xr:uid="{00000000-0002-0000-0300-00000D000000}">
      <formula1>"　,評価基準,誘導水準,適用基準なし"</formula1>
    </dataValidation>
    <dataValidation type="list" allowBlank="1" showInputMessage="1" showErrorMessage="1" sqref="U34:W34 U32:W32" xr:uid="{2544CCA0-1D20-434D-A2A1-F342ACCF9E43}">
      <formula1>"　,満たす,満たさない"</formula1>
    </dataValidation>
    <dataValidation type="list" allowBlank="1" showInputMessage="1" showErrorMessage="1" sqref="U35:W35 U33:W33" xr:uid="{7BFC6B8F-BC43-4B5A-AF6C-5014C4199883}">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89" fitToHeight="0" orientation="portrait" r:id="rId1"/>
  <headerFooter>
    <oddFooter>&amp;L2025年度版</oddFooter>
  </headerFooter>
  <rowBreaks count="1" manualBreakCount="1">
    <brk id="49" max="24" man="1"/>
  </rowBreaks>
  <ignoredErrors>
    <ignoredError sqref="K19 K21:K22 K24:K27 K29 K45 K47:K48 E79 E69 Q20 K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view="pageBreakPreview" zoomScale="70" zoomScaleNormal="100" zoomScaleSheetLayoutView="70" workbookViewId="0">
      <selection activeCell="C4" sqref="C4:S5"/>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19921875" style="11" customWidth="1"/>
    <col min="22" max="22" width="0.59765625" style="1" customWidth="1"/>
    <col min="23" max="23" width="1.09765625" style="1" customWidth="1"/>
    <col min="24" max="24" width="3.6992187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67"/>
      <c r="B1" s="67" t="s">
        <v>193</v>
      </c>
      <c r="C1" s="70"/>
      <c r="D1" s="70"/>
      <c r="E1" s="70"/>
      <c r="F1" s="70"/>
      <c r="G1" s="70"/>
      <c r="H1" s="70"/>
      <c r="I1" s="70"/>
      <c r="J1" s="70"/>
      <c r="K1" s="70"/>
      <c r="L1" s="70"/>
      <c r="M1" s="138"/>
      <c r="N1" s="70"/>
      <c r="O1" s="66"/>
      <c r="P1" s="66"/>
      <c r="Q1" s="66"/>
      <c r="R1" s="66"/>
      <c r="S1" s="66"/>
      <c r="T1" s="66"/>
      <c r="U1" s="66"/>
      <c r="V1" s="66"/>
      <c r="AU1" s="1">
        <v>1</v>
      </c>
    </row>
    <row r="2" spans="1:49" ht="15.75" customHeight="1" thickBot="1">
      <c r="A2" s="66"/>
      <c r="B2" s="139" t="s">
        <v>143</v>
      </c>
      <c r="C2" s="140"/>
      <c r="D2" s="140"/>
      <c r="E2" s="140"/>
      <c r="F2" s="140"/>
      <c r="G2" s="140"/>
      <c r="H2" s="140"/>
      <c r="I2" s="140"/>
      <c r="J2" s="140"/>
      <c r="K2" s="140"/>
      <c r="L2" s="140"/>
      <c r="M2" s="140"/>
      <c r="N2" s="140"/>
      <c r="O2" s="140"/>
      <c r="P2" s="140"/>
      <c r="Q2" s="140"/>
      <c r="R2" s="140"/>
      <c r="S2" s="140"/>
      <c r="T2" s="141"/>
      <c r="U2" s="203"/>
      <c r="V2" s="66"/>
      <c r="AU2" s="1">
        <v>1</v>
      </c>
    </row>
    <row r="3" spans="1:49" ht="15.75" customHeight="1" thickBot="1">
      <c r="A3" s="66"/>
      <c r="B3" s="475" t="s">
        <v>195</v>
      </c>
      <c r="C3" s="475"/>
      <c r="D3" s="476"/>
      <c r="E3" s="477"/>
      <c r="F3" s="478"/>
      <c r="G3" s="478"/>
      <c r="H3" s="478"/>
      <c r="I3" s="478"/>
      <c r="J3" s="478"/>
      <c r="K3" s="478"/>
      <c r="L3" s="478"/>
      <c r="M3" s="478"/>
      <c r="N3" s="478"/>
      <c r="O3" s="478"/>
      <c r="P3" s="478"/>
      <c r="Q3" s="478"/>
      <c r="R3" s="478"/>
      <c r="S3" s="478"/>
      <c r="T3" s="479"/>
      <c r="U3" s="90"/>
      <c r="V3" s="66"/>
      <c r="X3" s="16" t="s">
        <v>127</v>
      </c>
      <c r="Y3" s="7" t="s">
        <v>128</v>
      </c>
      <c r="AT3" s="1">
        <v>1</v>
      </c>
    </row>
    <row r="4" spans="1:49" ht="19.95" customHeight="1">
      <c r="A4" s="66"/>
      <c r="B4" s="257" t="s">
        <v>130</v>
      </c>
      <c r="C4" s="481" t="s">
        <v>129</v>
      </c>
      <c r="D4" s="481"/>
      <c r="E4" s="473"/>
      <c r="F4" s="473"/>
      <c r="G4" s="473"/>
      <c r="H4" s="473"/>
      <c r="I4" s="473"/>
      <c r="J4" s="473"/>
      <c r="K4" s="473"/>
      <c r="L4" s="473"/>
      <c r="M4" s="473"/>
      <c r="N4" s="473"/>
      <c r="O4" s="473"/>
      <c r="P4" s="473"/>
      <c r="Q4" s="473"/>
      <c r="R4" s="473"/>
      <c r="S4" s="474"/>
      <c r="T4" s="483"/>
      <c r="U4" s="203"/>
      <c r="V4" s="66"/>
    </row>
    <row r="5" spans="1:49" ht="30" customHeight="1" thickBot="1">
      <c r="A5" s="66"/>
      <c r="B5" s="480"/>
      <c r="C5" s="481"/>
      <c r="D5" s="481"/>
      <c r="E5" s="481"/>
      <c r="F5" s="481"/>
      <c r="G5" s="481"/>
      <c r="H5" s="481"/>
      <c r="I5" s="481"/>
      <c r="J5" s="481"/>
      <c r="K5" s="481"/>
      <c r="L5" s="481"/>
      <c r="M5" s="481"/>
      <c r="N5" s="481"/>
      <c r="O5" s="481"/>
      <c r="P5" s="481"/>
      <c r="Q5" s="481"/>
      <c r="R5" s="481"/>
      <c r="S5" s="482"/>
      <c r="T5" s="484"/>
      <c r="U5" s="203"/>
      <c r="V5" s="66"/>
      <c r="AW5" s="7"/>
    </row>
    <row r="6" spans="1:49" ht="19.95" customHeight="1">
      <c r="A6" s="66"/>
      <c r="B6" s="204"/>
      <c r="C6" s="485" t="s">
        <v>220</v>
      </c>
      <c r="D6" s="485"/>
      <c r="E6" s="473" t="s">
        <v>131</v>
      </c>
      <c r="F6" s="473"/>
      <c r="G6" s="473"/>
      <c r="H6" s="473"/>
      <c r="I6" s="473"/>
      <c r="J6" s="473"/>
      <c r="K6" s="473"/>
      <c r="L6" s="473"/>
      <c r="M6" s="473"/>
      <c r="N6" s="473"/>
      <c r="O6" s="473"/>
      <c r="P6" s="473"/>
      <c r="Q6" s="473"/>
      <c r="R6" s="473"/>
      <c r="S6" s="474"/>
      <c r="T6" s="483"/>
      <c r="U6" s="90"/>
      <c r="V6" s="66"/>
      <c r="Y6" s="16" t="s">
        <v>127</v>
      </c>
      <c r="Z6" s="7" t="s">
        <v>128</v>
      </c>
      <c r="AA6" s="7"/>
      <c r="AB6" s="16"/>
      <c r="AC6" s="16"/>
      <c r="AD6" s="16"/>
      <c r="AE6" s="16"/>
      <c r="AF6" s="16"/>
      <c r="AG6" s="9"/>
      <c r="AH6" s="9"/>
      <c r="AI6" s="9"/>
      <c r="AJ6" s="9"/>
      <c r="AK6" s="9"/>
      <c r="AL6" s="9"/>
      <c r="AM6" s="9"/>
      <c r="AN6" s="9"/>
      <c r="AO6" s="9"/>
      <c r="AP6" s="9"/>
      <c r="AQ6" s="9"/>
      <c r="AR6" s="9"/>
      <c r="AU6" s="1">
        <v>1</v>
      </c>
    </row>
    <row r="7" spans="1:49" ht="30" customHeight="1" thickBot="1">
      <c r="A7" s="66"/>
      <c r="B7" s="205" t="s">
        <v>132</v>
      </c>
      <c r="C7" s="468"/>
      <c r="D7" s="468"/>
      <c r="E7" s="469"/>
      <c r="F7" s="469"/>
      <c r="G7" s="469"/>
      <c r="H7" s="469"/>
      <c r="I7" s="469"/>
      <c r="J7" s="469"/>
      <c r="K7" s="469"/>
      <c r="L7" s="469"/>
      <c r="M7" s="469"/>
      <c r="N7" s="469"/>
      <c r="O7" s="469"/>
      <c r="P7" s="469"/>
      <c r="Q7" s="469"/>
      <c r="R7" s="469"/>
      <c r="S7" s="470"/>
      <c r="T7" s="484"/>
      <c r="U7" s="90"/>
      <c r="V7" s="66"/>
      <c r="Y7" s="16"/>
      <c r="Z7" s="7"/>
      <c r="AA7" s="7"/>
      <c r="AB7" s="16"/>
      <c r="AC7" s="16"/>
      <c r="AD7" s="16"/>
      <c r="AE7" s="16"/>
      <c r="AF7" s="16"/>
      <c r="AG7" s="9"/>
      <c r="AH7" s="9"/>
      <c r="AI7" s="9"/>
      <c r="AJ7" s="9"/>
      <c r="AK7" s="9"/>
      <c r="AL7" s="9"/>
      <c r="AM7" s="9"/>
      <c r="AN7" s="9"/>
      <c r="AO7" s="9"/>
      <c r="AP7" s="9"/>
      <c r="AQ7" s="9"/>
      <c r="AR7" s="9"/>
      <c r="AW7" s="7"/>
    </row>
    <row r="8" spans="1:49" ht="62.4" customHeight="1" thickBot="1">
      <c r="A8" s="66"/>
      <c r="B8" s="206"/>
      <c r="C8" s="468"/>
      <c r="D8" s="468"/>
      <c r="E8" s="471" t="s">
        <v>133</v>
      </c>
      <c r="F8" s="471"/>
      <c r="G8" s="471"/>
      <c r="H8" s="471"/>
      <c r="I8" s="471"/>
      <c r="J8" s="471"/>
      <c r="K8" s="471"/>
      <c r="L8" s="471"/>
      <c r="M8" s="471"/>
      <c r="N8" s="471"/>
      <c r="O8" s="471"/>
      <c r="P8" s="471"/>
      <c r="Q8" s="471"/>
      <c r="R8" s="471"/>
      <c r="S8" s="472"/>
      <c r="T8" s="17"/>
      <c r="U8" s="190"/>
      <c r="V8" s="66"/>
      <c r="X8" s="15"/>
      <c r="Y8" s="14" t="s">
        <v>134</v>
      </c>
      <c r="Z8" s="14"/>
      <c r="AA8" s="14"/>
      <c r="AB8" s="14"/>
      <c r="AC8" s="14"/>
      <c r="AD8" s="14"/>
      <c r="AE8" s="16"/>
      <c r="AF8" s="16"/>
      <c r="AG8" s="16"/>
      <c r="AH8" s="9"/>
      <c r="AI8" s="9"/>
      <c r="AJ8" s="9"/>
      <c r="AK8" s="9"/>
      <c r="AL8" s="9"/>
      <c r="AM8" s="9"/>
      <c r="AN8" s="9"/>
      <c r="AO8" s="9"/>
      <c r="AP8" s="9"/>
      <c r="AQ8" s="9"/>
      <c r="AR8" s="9"/>
      <c r="AS8" s="9"/>
      <c r="AW8" s="7"/>
    </row>
    <row r="9" spans="1:49" ht="49.95" customHeight="1" thickBot="1">
      <c r="A9" s="66"/>
      <c r="B9" s="206"/>
      <c r="C9" s="468"/>
      <c r="D9" s="468"/>
      <c r="E9" s="473" t="s">
        <v>135</v>
      </c>
      <c r="F9" s="473"/>
      <c r="G9" s="473"/>
      <c r="H9" s="473"/>
      <c r="I9" s="473"/>
      <c r="J9" s="473"/>
      <c r="K9" s="473"/>
      <c r="L9" s="473"/>
      <c r="M9" s="473"/>
      <c r="N9" s="473"/>
      <c r="O9" s="473"/>
      <c r="P9" s="473"/>
      <c r="Q9" s="473"/>
      <c r="R9" s="473"/>
      <c r="S9" s="474"/>
      <c r="T9" s="17"/>
      <c r="U9" s="190"/>
      <c r="V9" s="66"/>
      <c r="X9" s="15"/>
      <c r="Y9" s="14" t="s">
        <v>59</v>
      </c>
      <c r="Z9" s="14"/>
      <c r="AA9" s="14"/>
      <c r="AB9" s="14"/>
      <c r="AC9" s="14"/>
      <c r="AD9" s="14"/>
      <c r="AE9" s="16"/>
      <c r="AF9" s="16"/>
      <c r="AG9" s="16"/>
      <c r="AH9" s="9"/>
      <c r="AI9" s="9"/>
      <c r="AJ9" s="9"/>
      <c r="AK9" s="9"/>
      <c r="AL9" s="9"/>
      <c r="AM9" s="9"/>
      <c r="AN9" s="9"/>
      <c r="AO9" s="9"/>
      <c r="AP9" s="9"/>
      <c r="AQ9" s="9"/>
      <c r="AR9" s="9"/>
      <c r="AS9" s="9"/>
      <c r="AW9" s="7"/>
    </row>
    <row r="10" spans="1:49" ht="61.2" customHeight="1" thickBot="1">
      <c r="A10" s="66"/>
      <c r="B10" s="206"/>
      <c r="C10" s="468" t="s">
        <v>219</v>
      </c>
      <c r="D10" s="468"/>
      <c r="E10" s="469" t="s">
        <v>136</v>
      </c>
      <c r="F10" s="469"/>
      <c r="G10" s="469"/>
      <c r="H10" s="469"/>
      <c r="I10" s="469"/>
      <c r="J10" s="469"/>
      <c r="K10" s="469"/>
      <c r="L10" s="469"/>
      <c r="M10" s="469"/>
      <c r="N10" s="469"/>
      <c r="O10" s="469"/>
      <c r="P10" s="469"/>
      <c r="Q10" s="469"/>
      <c r="R10" s="469"/>
      <c r="S10" s="470"/>
      <c r="T10" s="8"/>
      <c r="U10" s="190"/>
      <c r="V10" s="66"/>
      <c r="X10" s="15"/>
      <c r="Y10" s="14" t="s">
        <v>134</v>
      </c>
      <c r="Z10" s="14"/>
      <c r="AA10" s="14"/>
      <c r="AB10" s="14"/>
      <c r="AC10" s="14"/>
      <c r="AD10" s="14"/>
      <c r="AE10" s="16"/>
      <c r="AF10" s="16"/>
      <c r="AG10" s="16"/>
      <c r="AH10" s="9"/>
      <c r="AI10" s="9"/>
      <c r="AJ10" s="9"/>
      <c r="AK10" s="9"/>
      <c r="AL10" s="9"/>
      <c r="AM10" s="9"/>
      <c r="AN10" s="9"/>
      <c r="AO10" s="9"/>
      <c r="AP10" s="9"/>
      <c r="AQ10" s="9"/>
      <c r="AR10" s="9"/>
      <c r="AS10" s="9"/>
      <c r="AW10" s="7"/>
    </row>
    <row r="11" spans="1:49" ht="49.95" customHeight="1" thickBot="1">
      <c r="A11" s="66"/>
      <c r="B11" s="206"/>
      <c r="C11" s="468"/>
      <c r="D11" s="468"/>
      <c r="E11" s="471" t="s">
        <v>137</v>
      </c>
      <c r="F11" s="471"/>
      <c r="G11" s="471"/>
      <c r="H11" s="471"/>
      <c r="I11" s="471"/>
      <c r="J11" s="471"/>
      <c r="K11" s="471"/>
      <c r="L11" s="471"/>
      <c r="M11" s="471"/>
      <c r="N11" s="471"/>
      <c r="O11" s="471"/>
      <c r="P11" s="471"/>
      <c r="Q11" s="471"/>
      <c r="R11" s="471"/>
      <c r="S11" s="472"/>
      <c r="T11" s="17"/>
      <c r="U11" s="190"/>
      <c r="V11" s="66"/>
      <c r="X11" s="15"/>
      <c r="Y11" s="14" t="s">
        <v>59</v>
      </c>
      <c r="Z11" s="14"/>
      <c r="AA11" s="14"/>
      <c r="AB11" s="14"/>
      <c r="AC11" s="14"/>
      <c r="AD11" s="14"/>
      <c r="AE11" s="16"/>
      <c r="AF11" s="16"/>
      <c r="AG11" s="16"/>
      <c r="AH11" s="9"/>
      <c r="AI11" s="9"/>
      <c r="AJ11" s="9"/>
      <c r="AK11" s="9"/>
      <c r="AL11" s="9"/>
      <c r="AM11" s="9"/>
      <c r="AN11" s="9"/>
      <c r="AO11" s="9"/>
      <c r="AP11" s="9"/>
      <c r="AQ11" s="9"/>
      <c r="AR11" s="9"/>
      <c r="AS11" s="9"/>
      <c r="AW11" s="7"/>
    </row>
    <row r="12" spans="1:49" ht="49.95" customHeight="1" thickBot="1">
      <c r="A12" s="66"/>
      <c r="B12" s="206"/>
      <c r="C12" s="468"/>
      <c r="D12" s="468"/>
      <c r="E12" s="473" t="s">
        <v>138</v>
      </c>
      <c r="F12" s="473"/>
      <c r="G12" s="473"/>
      <c r="H12" s="473"/>
      <c r="I12" s="473"/>
      <c r="J12" s="473"/>
      <c r="K12" s="473"/>
      <c r="L12" s="473"/>
      <c r="M12" s="473"/>
      <c r="N12" s="473"/>
      <c r="O12" s="473"/>
      <c r="P12" s="473"/>
      <c r="Q12" s="473"/>
      <c r="R12" s="473"/>
      <c r="S12" s="474"/>
      <c r="T12" s="17"/>
      <c r="U12" s="190"/>
      <c r="V12" s="66"/>
      <c r="X12" s="15"/>
      <c r="Y12" s="14" t="s">
        <v>59</v>
      </c>
      <c r="Z12" s="14"/>
      <c r="AA12" s="14"/>
      <c r="AB12" s="14"/>
      <c r="AC12" s="14"/>
      <c r="AD12" s="14"/>
      <c r="AE12" s="16"/>
      <c r="AF12" s="16"/>
      <c r="AG12" s="16"/>
      <c r="AH12" s="9"/>
      <c r="AI12" s="9"/>
      <c r="AJ12" s="9"/>
      <c r="AK12" s="9"/>
      <c r="AL12" s="9"/>
      <c r="AM12" s="9"/>
      <c r="AN12" s="9"/>
      <c r="AO12" s="9"/>
      <c r="AP12" s="9"/>
      <c r="AQ12" s="9"/>
      <c r="AR12" s="9"/>
      <c r="AS12" s="9"/>
      <c r="AW12" s="7"/>
    </row>
    <row r="13" spans="1:49" ht="49.95" customHeight="1" thickBot="1">
      <c r="A13" s="66"/>
      <c r="B13" s="206"/>
      <c r="C13" s="468" t="s">
        <v>221</v>
      </c>
      <c r="D13" s="468"/>
      <c r="E13" s="469" t="s">
        <v>139</v>
      </c>
      <c r="F13" s="469"/>
      <c r="G13" s="469"/>
      <c r="H13" s="469"/>
      <c r="I13" s="469"/>
      <c r="J13" s="469"/>
      <c r="K13" s="469"/>
      <c r="L13" s="469"/>
      <c r="M13" s="469"/>
      <c r="N13" s="469"/>
      <c r="O13" s="469"/>
      <c r="P13" s="469"/>
      <c r="Q13" s="469"/>
      <c r="R13" s="469"/>
      <c r="S13" s="470"/>
      <c r="T13" s="17"/>
      <c r="U13" s="190"/>
      <c r="V13" s="66"/>
      <c r="X13" s="15"/>
      <c r="Y13" s="14" t="s">
        <v>134</v>
      </c>
      <c r="Z13" s="14"/>
      <c r="AA13" s="14"/>
      <c r="AB13" s="14"/>
      <c r="AC13" s="14"/>
      <c r="AD13" s="14"/>
      <c r="AE13" s="16"/>
      <c r="AF13" s="16"/>
      <c r="AG13" s="16"/>
      <c r="AH13" s="9"/>
      <c r="AI13" s="9"/>
      <c r="AJ13" s="9"/>
      <c r="AK13" s="9"/>
      <c r="AL13" s="9"/>
      <c r="AM13" s="9"/>
      <c r="AN13" s="9"/>
      <c r="AO13" s="9"/>
      <c r="AP13" s="9"/>
      <c r="AQ13" s="9"/>
      <c r="AR13" s="9"/>
      <c r="AS13" s="9"/>
      <c r="AW13" s="7"/>
    </row>
    <row r="14" spans="1:49" ht="49.95" customHeight="1" thickBot="1">
      <c r="A14" s="66"/>
      <c r="B14" s="206"/>
      <c r="C14" s="468"/>
      <c r="D14" s="468"/>
      <c r="E14" s="471" t="s">
        <v>140</v>
      </c>
      <c r="F14" s="471"/>
      <c r="G14" s="471"/>
      <c r="H14" s="471"/>
      <c r="I14" s="471"/>
      <c r="J14" s="471"/>
      <c r="K14" s="471"/>
      <c r="L14" s="471"/>
      <c r="M14" s="471"/>
      <c r="N14" s="471"/>
      <c r="O14" s="471"/>
      <c r="P14" s="471"/>
      <c r="Q14" s="471"/>
      <c r="R14" s="471"/>
      <c r="S14" s="472"/>
      <c r="T14" s="8"/>
      <c r="U14" s="190"/>
      <c r="V14" s="66"/>
      <c r="X14" s="15"/>
      <c r="Y14" s="14" t="s">
        <v>59</v>
      </c>
      <c r="Z14" s="14"/>
      <c r="AA14" s="14"/>
      <c r="AB14" s="14"/>
      <c r="AC14" s="14"/>
      <c r="AD14" s="14"/>
      <c r="AE14" s="16"/>
      <c r="AF14" s="16"/>
      <c r="AG14" s="16"/>
      <c r="AH14" s="9"/>
      <c r="AI14" s="9"/>
      <c r="AJ14" s="9"/>
      <c r="AK14" s="9"/>
      <c r="AL14" s="9"/>
      <c r="AM14" s="9"/>
      <c r="AN14" s="9"/>
      <c r="AO14" s="9"/>
      <c r="AP14" s="9"/>
      <c r="AQ14" s="9"/>
      <c r="AR14" s="9"/>
      <c r="AS14" s="9"/>
      <c r="AW14" s="7"/>
    </row>
    <row r="15" spans="1:49" ht="75.599999999999994" customHeight="1" thickBot="1">
      <c r="A15" s="66"/>
      <c r="B15" s="206"/>
      <c r="C15" s="468"/>
      <c r="D15" s="468"/>
      <c r="E15" s="471" t="s">
        <v>141</v>
      </c>
      <c r="F15" s="471"/>
      <c r="G15" s="471"/>
      <c r="H15" s="471"/>
      <c r="I15" s="471"/>
      <c r="J15" s="471"/>
      <c r="K15" s="471"/>
      <c r="L15" s="471"/>
      <c r="M15" s="471"/>
      <c r="N15" s="471"/>
      <c r="O15" s="471"/>
      <c r="P15" s="471"/>
      <c r="Q15" s="471"/>
      <c r="R15" s="471"/>
      <c r="S15" s="472"/>
      <c r="T15" s="17"/>
      <c r="U15" s="190"/>
      <c r="V15" s="66"/>
      <c r="X15" s="15"/>
      <c r="Y15" s="14" t="s">
        <v>59</v>
      </c>
      <c r="Z15" s="14"/>
      <c r="AA15" s="14"/>
      <c r="AB15" s="14"/>
      <c r="AC15" s="14"/>
      <c r="AD15" s="14"/>
      <c r="AE15" s="16"/>
      <c r="AF15" s="16"/>
      <c r="AG15" s="16"/>
      <c r="AH15" s="9"/>
      <c r="AI15" s="9"/>
      <c r="AJ15" s="9"/>
      <c r="AK15" s="9"/>
      <c r="AL15" s="9"/>
      <c r="AM15" s="9"/>
      <c r="AN15" s="9"/>
      <c r="AO15" s="9"/>
      <c r="AP15" s="9"/>
      <c r="AQ15" s="9"/>
      <c r="AR15" s="9"/>
      <c r="AS15" s="9"/>
      <c r="AW15" s="7"/>
    </row>
    <row r="16" spans="1:49" s="15" customFormat="1" ht="49.95" customHeight="1" thickBot="1">
      <c r="A16" s="66"/>
      <c r="B16" s="207"/>
      <c r="C16" s="468"/>
      <c r="D16" s="468"/>
      <c r="E16" s="473" t="s">
        <v>142</v>
      </c>
      <c r="F16" s="473"/>
      <c r="G16" s="473"/>
      <c r="H16" s="473"/>
      <c r="I16" s="473"/>
      <c r="J16" s="473"/>
      <c r="K16" s="473"/>
      <c r="L16" s="473"/>
      <c r="M16" s="473"/>
      <c r="N16" s="473"/>
      <c r="O16" s="473"/>
      <c r="P16" s="473"/>
      <c r="Q16" s="473"/>
      <c r="R16" s="473"/>
      <c r="S16" s="474"/>
      <c r="T16" s="18"/>
      <c r="U16" s="86"/>
      <c r="V16" s="86"/>
      <c r="Y16" s="1"/>
      <c r="Z16" s="1"/>
      <c r="AA16" s="1"/>
      <c r="AB16" s="1"/>
      <c r="AC16" s="1"/>
      <c r="AD16" s="1"/>
      <c r="AE16" s="1"/>
      <c r="AF16" s="1"/>
      <c r="AG16" s="1"/>
      <c r="AH16" s="1"/>
      <c r="AI16" s="1"/>
      <c r="AJ16" s="1"/>
      <c r="AK16" s="1"/>
      <c r="AL16" s="1"/>
      <c r="AM16" s="1"/>
      <c r="AN16" s="1"/>
      <c r="AO16" s="1"/>
      <c r="AP16" s="1"/>
      <c r="AQ16" s="1"/>
      <c r="AR16" s="1"/>
      <c r="AS16" s="1"/>
      <c r="AT16" s="1"/>
      <c r="AU16" s="1"/>
      <c r="AW16" s="7"/>
    </row>
    <row r="17" spans="1:49" s="15" customFormat="1" ht="16.2" customHeight="1" thickBot="1">
      <c r="A17" s="66"/>
      <c r="B17" s="161"/>
      <c r="C17" s="208"/>
      <c r="D17" s="208"/>
      <c r="E17" s="209"/>
      <c r="F17" s="209"/>
      <c r="G17" s="209"/>
      <c r="H17" s="209"/>
      <c r="I17" s="209"/>
      <c r="J17" s="209"/>
      <c r="K17" s="209"/>
      <c r="L17" s="209"/>
      <c r="M17" s="209"/>
      <c r="N17" s="209"/>
      <c r="O17" s="209"/>
      <c r="P17" s="209"/>
      <c r="Q17" s="209"/>
      <c r="R17" s="209"/>
      <c r="S17" s="209"/>
      <c r="T17" s="210"/>
      <c r="U17" s="86"/>
      <c r="V17" s="86"/>
      <c r="Y17" s="1"/>
      <c r="Z17" s="1"/>
      <c r="AA17" s="1"/>
      <c r="AB17" s="1"/>
      <c r="AC17" s="1"/>
      <c r="AD17" s="1"/>
      <c r="AE17" s="1"/>
      <c r="AF17" s="1"/>
      <c r="AG17" s="1"/>
      <c r="AH17" s="1"/>
      <c r="AI17" s="1"/>
      <c r="AJ17" s="1"/>
      <c r="AK17" s="1"/>
      <c r="AL17" s="1"/>
      <c r="AM17" s="1"/>
      <c r="AN17" s="1"/>
      <c r="AO17" s="1"/>
      <c r="AP17" s="1"/>
      <c r="AQ17" s="1"/>
      <c r="AR17" s="1"/>
      <c r="AS17" s="1"/>
      <c r="AT17" s="1"/>
      <c r="AU17" s="1"/>
      <c r="AW17" s="7"/>
    </row>
    <row r="18" spans="1:49" ht="15.75" customHeight="1">
      <c r="A18" s="66"/>
      <c r="B18" s="451" t="s">
        <v>157</v>
      </c>
      <c r="C18" s="211" t="s">
        <v>158</v>
      </c>
      <c r="D18" s="211"/>
      <c r="E18" s="212"/>
      <c r="F18" s="213"/>
      <c r="G18" s="214"/>
      <c r="H18" s="215"/>
      <c r="I18" s="215"/>
      <c r="J18" s="215"/>
      <c r="K18" s="211"/>
      <c r="L18" s="211"/>
      <c r="M18" s="211"/>
      <c r="N18" s="211"/>
      <c r="O18" s="211"/>
      <c r="P18" s="216" t="s">
        <v>159</v>
      </c>
      <c r="Q18" s="217" t="str">
        <f>IF(T4="○","適合","不適合")</f>
        <v>不適合</v>
      </c>
      <c r="R18" s="217"/>
      <c r="S18" s="453" t="str">
        <f>IF(AND(Q18="適合",H19="適合"),"適合","不適合")</f>
        <v>不適合</v>
      </c>
      <c r="T18" s="454"/>
      <c r="U18" s="66"/>
      <c r="V18" s="66"/>
      <c r="Y18" s="14"/>
    </row>
    <row r="19" spans="1:49" ht="15.75" customHeight="1" thickBot="1">
      <c r="A19" s="66"/>
      <c r="B19" s="452"/>
      <c r="C19" s="218" t="s">
        <v>160</v>
      </c>
      <c r="D19" s="218"/>
      <c r="E19" s="218"/>
      <c r="F19" s="219">
        <f>COUNTIF(T6:T16,"○")</f>
        <v>0</v>
      </c>
      <c r="G19" s="220" t="s">
        <v>161</v>
      </c>
      <c r="H19" s="467" t="str">
        <f>IF(F19&gt;1,"適合","不適合")</f>
        <v>不適合</v>
      </c>
      <c r="I19" s="467"/>
      <c r="J19" s="221"/>
      <c r="K19" s="222"/>
      <c r="L19" s="218"/>
      <c r="M19" s="218"/>
      <c r="N19" s="218"/>
      <c r="O19" s="218"/>
      <c r="P19" s="218"/>
      <c r="Q19" s="218"/>
      <c r="R19" s="218"/>
      <c r="S19" s="455"/>
      <c r="T19" s="456"/>
      <c r="U19" s="66"/>
      <c r="V19" s="66"/>
      <c r="Y19" s="14" t="s">
        <v>5</v>
      </c>
      <c r="AU19" s="1">
        <v>2</v>
      </c>
    </row>
    <row r="20" spans="1:49" ht="4.2" customHeight="1" thickBot="1">
      <c r="A20" s="66"/>
      <c r="B20" s="66"/>
      <c r="C20" s="66"/>
      <c r="D20" s="66"/>
      <c r="E20" s="223"/>
      <c r="F20" s="224"/>
      <c r="G20" s="70"/>
      <c r="H20" s="66"/>
      <c r="I20" s="66"/>
      <c r="J20" s="66"/>
      <c r="K20" s="66"/>
      <c r="L20" s="66"/>
      <c r="M20" s="66"/>
      <c r="N20" s="66"/>
      <c r="O20" s="66"/>
      <c r="P20" s="66"/>
      <c r="Q20" s="66"/>
      <c r="R20" s="66"/>
      <c r="S20" s="66"/>
      <c r="T20" s="66"/>
      <c r="U20" s="66"/>
      <c r="V20" s="66"/>
      <c r="Y20" s="14" t="s">
        <v>5</v>
      </c>
      <c r="AU20" s="1">
        <v>2</v>
      </c>
    </row>
    <row r="21" spans="1:49" ht="15.75" customHeight="1">
      <c r="A21" s="66"/>
      <c r="B21" s="457" t="s">
        <v>162</v>
      </c>
      <c r="C21" s="211" t="s">
        <v>158</v>
      </c>
      <c r="D21" s="211"/>
      <c r="E21" s="212"/>
      <c r="F21" s="213"/>
      <c r="G21" s="214"/>
      <c r="H21" s="215"/>
      <c r="I21" s="215"/>
      <c r="J21" s="215"/>
      <c r="K21" s="211"/>
      <c r="L21" s="211"/>
      <c r="M21" s="211"/>
      <c r="N21" s="211"/>
      <c r="O21" s="211"/>
      <c r="P21" s="225" t="s">
        <v>159</v>
      </c>
      <c r="Q21" s="217" t="str">
        <f>IF(T4="○","適合","不適合")</f>
        <v>不適合</v>
      </c>
      <c r="R21" s="217"/>
      <c r="S21" s="460" t="str">
        <f>IF(AND(Q21="適合",H22="適合",Q22="適合",H23="適合"),"適合","不適合")</f>
        <v>不適合</v>
      </c>
      <c r="T21" s="461"/>
      <c r="U21" s="66"/>
      <c r="V21" s="66"/>
      <c r="Y21" s="14"/>
    </row>
    <row r="22" spans="1:49" ht="15.75" customHeight="1">
      <c r="A22" s="66"/>
      <c r="B22" s="458"/>
      <c r="C22" s="155" t="s">
        <v>163</v>
      </c>
      <c r="D22" s="155"/>
      <c r="E22" s="226" t="s">
        <v>164</v>
      </c>
      <c r="F22" s="227">
        <f>COUNTIF(T6:T9,"○")</f>
        <v>0</v>
      </c>
      <c r="G22" s="226" t="s">
        <v>159</v>
      </c>
      <c r="H22" s="466" t="str">
        <f>IF(F22&gt;=1,"適合","不適合")</f>
        <v>不適合</v>
      </c>
      <c r="I22" s="466"/>
      <c r="J22" s="228"/>
      <c r="K22" s="228"/>
      <c r="L22" s="127" t="s">
        <v>165</v>
      </c>
      <c r="M22" s="155"/>
      <c r="N22" s="155"/>
      <c r="O22" s="229">
        <f>COUNTIF(T10:T12,"○")</f>
        <v>0</v>
      </c>
      <c r="P22" s="230" t="s">
        <v>159</v>
      </c>
      <c r="Q22" s="228" t="str">
        <f>IF(O22&gt;=1,"適合","不適合")</f>
        <v>不適合</v>
      </c>
      <c r="R22" s="228"/>
      <c r="S22" s="462"/>
      <c r="T22" s="463"/>
      <c r="U22" s="66"/>
      <c r="V22" s="66"/>
      <c r="Y22" s="14" t="s">
        <v>5</v>
      </c>
      <c r="AU22" s="1">
        <v>2</v>
      </c>
    </row>
    <row r="23" spans="1:49" ht="15.75" customHeight="1" thickBot="1">
      <c r="A23" s="66"/>
      <c r="B23" s="459"/>
      <c r="C23" s="218" t="s">
        <v>166</v>
      </c>
      <c r="D23" s="218"/>
      <c r="E23" s="218"/>
      <c r="F23" s="231">
        <f>COUNTIF(T6:T16,"○")</f>
        <v>0</v>
      </c>
      <c r="G23" s="220" t="s">
        <v>159</v>
      </c>
      <c r="H23" s="222" t="str">
        <f>IF(F23&gt;3,"適合","不適合")</f>
        <v>不適合</v>
      </c>
      <c r="I23" s="103"/>
      <c r="J23" s="103"/>
      <c r="K23" s="222"/>
      <c r="L23" s="232"/>
      <c r="M23" s="232"/>
      <c r="N23" s="232"/>
      <c r="O23" s="232"/>
      <c r="P23" s="232"/>
      <c r="Q23" s="232"/>
      <c r="R23" s="232"/>
      <c r="S23" s="464"/>
      <c r="T23" s="465"/>
      <c r="U23" s="165"/>
      <c r="V23" s="66"/>
      <c r="Y23" s="14" t="s">
        <v>5</v>
      </c>
      <c r="AU23" s="1">
        <v>2</v>
      </c>
    </row>
    <row r="24" spans="1:49" ht="15.75" customHeight="1">
      <c r="C24" s="1"/>
      <c r="D24" s="1"/>
      <c r="E24" s="1"/>
      <c r="F24" s="20"/>
      <c r="G24" s="7"/>
      <c r="H24" s="1"/>
      <c r="I24" s="1"/>
      <c r="J24" s="1"/>
      <c r="K24" s="1"/>
      <c r="L24" s="1"/>
      <c r="M24" s="1"/>
      <c r="N24" s="1"/>
      <c r="O24" s="1"/>
      <c r="P24" s="1"/>
      <c r="Q24" s="1"/>
      <c r="R24" s="1"/>
      <c r="S24" s="1"/>
      <c r="T24" s="1"/>
      <c r="U24" s="1"/>
      <c r="Y24" s="14" t="s">
        <v>5</v>
      </c>
      <c r="AU24" s="1">
        <v>2</v>
      </c>
    </row>
    <row r="25" spans="1:49" ht="15.75" customHeight="1">
      <c r="C25" s="1"/>
      <c r="D25" s="1"/>
      <c r="E25" s="1"/>
      <c r="F25" s="16"/>
      <c r="G25" s="7"/>
      <c r="H25" s="1"/>
      <c r="I25" s="1"/>
      <c r="J25" s="1"/>
      <c r="K25" s="1"/>
      <c r="L25" s="1"/>
      <c r="M25" s="1"/>
      <c r="N25" s="1"/>
      <c r="O25" s="1"/>
      <c r="P25" s="1"/>
      <c r="Q25" s="1"/>
      <c r="R25" s="1"/>
      <c r="S25" s="1"/>
      <c r="T25" s="1"/>
      <c r="U25" s="1"/>
      <c r="AU25" s="1">
        <v>2</v>
      </c>
    </row>
    <row r="26" spans="1:49" ht="15.75" customHeight="1">
      <c r="C26" s="7"/>
      <c r="D26" s="1"/>
      <c r="E26" s="1"/>
      <c r="F26" s="20"/>
      <c r="G26" s="7"/>
      <c r="H26" s="7"/>
      <c r="I26" s="7"/>
      <c r="J26" s="7"/>
      <c r="K26" s="7"/>
      <c r="L26" s="1"/>
      <c r="M26" s="1"/>
      <c r="N26" s="1"/>
      <c r="O26" s="1"/>
      <c r="P26" s="1"/>
      <c r="Q26" s="1"/>
      <c r="R26" s="1"/>
      <c r="S26" s="1"/>
      <c r="T26" s="1"/>
      <c r="U26" s="1"/>
      <c r="Y26" s="14" t="s">
        <v>5</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25">
    <mergeCell ref="C6:D9"/>
    <mergeCell ref="E6:S7"/>
    <mergeCell ref="T6:T7"/>
    <mergeCell ref="E8:S8"/>
    <mergeCell ref="E9:S9"/>
    <mergeCell ref="B3:D3"/>
    <mergeCell ref="E3:T3"/>
    <mergeCell ref="B4:B5"/>
    <mergeCell ref="C4:S5"/>
    <mergeCell ref="T4:T5"/>
    <mergeCell ref="C10:D12"/>
    <mergeCell ref="E10:S10"/>
    <mergeCell ref="E11:S11"/>
    <mergeCell ref="E12:S12"/>
    <mergeCell ref="C13:D16"/>
    <mergeCell ref="E13:S13"/>
    <mergeCell ref="E14:S14"/>
    <mergeCell ref="E15:S15"/>
    <mergeCell ref="E16:S16"/>
    <mergeCell ref="B18:B19"/>
    <mergeCell ref="S18:T19"/>
    <mergeCell ref="B21:B23"/>
    <mergeCell ref="S21:T23"/>
    <mergeCell ref="H22:I22"/>
    <mergeCell ref="H19:I19"/>
  </mergeCells>
  <phoneticPr fontId="2"/>
  <conditionalFormatting sqref="B18:T18 B19:H19 J19:T19">
    <cfRule type="expression" dxfId="6" priority="2">
      <formula>$E$3="誘導水準"</formula>
    </cfRule>
  </conditionalFormatting>
  <conditionalFormatting sqref="B21:T23">
    <cfRule type="expression" dxfId="5" priority="1">
      <formula>$E$3="評価基準"</formula>
    </cfRule>
  </conditionalFormatting>
  <conditionalFormatting sqref="E3">
    <cfRule type="expression" dxfId="4"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view="pageBreakPreview" zoomScale="85" zoomScaleNormal="100" zoomScaleSheetLayoutView="85" workbookViewId="0">
      <selection activeCell="E6" sqref="E6:S7"/>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19921875" style="11" customWidth="1"/>
    <col min="22" max="22" width="0.59765625" style="1" customWidth="1"/>
    <col min="23" max="23" width="1.09765625" style="1" customWidth="1"/>
    <col min="24" max="24" width="3.6992187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67"/>
      <c r="B1" s="67" t="s">
        <v>194</v>
      </c>
      <c r="C1" s="70"/>
      <c r="D1" s="70"/>
      <c r="E1" s="70"/>
      <c r="F1" s="70"/>
      <c r="G1" s="70"/>
      <c r="H1" s="70"/>
      <c r="I1" s="70"/>
      <c r="J1" s="70"/>
      <c r="K1" s="70"/>
      <c r="L1" s="70"/>
      <c r="M1" s="138"/>
      <c r="N1" s="70"/>
      <c r="O1" s="66"/>
      <c r="P1" s="66"/>
      <c r="Q1" s="66"/>
      <c r="R1" s="66"/>
      <c r="S1" s="66"/>
      <c r="T1" s="66"/>
      <c r="U1" s="66"/>
      <c r="V1" s="66"/>
      <c r="AU1" s="1">
        <v>1</v>
      </c>
    </row>
    <row r="2" spans="1:49" ht="15.75" customHeight="1" thickBot="1">
      <c r="A2" s="66"/>
      <c r="B2" s="201" t="s">
        <v>143</v>
      </c>
      <c r="C2" s="202"/>
      <c r="D2" s="202"/>
      <c r="E2" s="202"/>
      <c r="F2" s="202"/>
      <c r="G2" s="202"/>
      <c r="H2" s="202"/>
      <c r="I2" s="202"/>
      <c r="J2" s="202"/>
      <c r="K2" s="202"/>
      <c r="L2" s="202"/>
      <c r="M2" s="202"/>
      <c r="N2" s="202"/>
      <c r="O2" s="202"/>
      <c r="P2" s="202"/>
      <c r="Q2" s="202"/>
      <c r="R2" s="202"/>
      <c r="S2" s="202"/>
      <c r="T2" s="233"/>
      <c r="U2" s="203"/>
      <c r="V2" s="66"/>
      <c r="AU2" s="1">
        <v>1</v>
      </c>
    </row>
    <row r="3" spans="1:49" ht="15.75" customHeight="1" thickBot="1">
      <c r="A3" s="66"/>
      <c r="B3" s="475" t="s">
        <v>156</v>
      </c>
      <c r="C3" s="475"/>
      <c r="D3" s="476"/>
      <c r="E3" s="477"/>
      <c r="F3" s="478"/>
      <c r="G3" s="478"/>
      <c r="H3" s="478"/>
      <c r="I3" s="478"/>
      <c r="J3" s="478"/>
      <c r="K3" s="478"/>
      <c r="L3" s="478"/>
      <c r="M3" s="478"/>
      <c r="N3" s="478"/>
      <c r="O3" s="478"/>
      <c r="P3" s="478"/>
      <c r="Q3" s="478"/>
      <c r="R3" s="478"/>
      <c r="S3" s="478"/>
      <c r="T3" s="479"/>
      <c r="U3" s="90"/>
      <c r="V3" s="66"/>
      <c r="X3" s="16" t="s">
        <v>127</v>
      </c>
      <c r="Y3" s="7" t="s">
        <v>128</v>
      </c>
      <c r="AT3" s="1">
        <v>1</v>
      </c>
    </row>
    <row r="4" spans="1:49" ht="19.95" customHeight="1">
      <c r="A4" s="66"/>
      <c r="B4" s="257" t="s">
        <v>130</v>
      </c>
      <c r="C4" s="481" t="s">
        <v>144</v>
      </c>
      <c r="D4" s="481"/>
      <c r="E4" s="473"/>
      <c r="F4" s="473"/>
      <c r="G4" s="473"/>
      <c r="H4" s="473"/>
      <c r="I4" s="473"/>
      <c r="J4" s="473"/>
      <c r="K4" s="473"/>
      <c r="L4" s="473"/>
      <c r="M4" s="473"/>
      <c r="N4" s="473"/>
      <c r="O4" s="473"/>
      <c r="P4" s="473"/>
      <c r="Q4" s="473"/>
      <c r="R4" s="473"/>
      <c r="S4" s="474"/>
      <c r="T4" s="483"/>
      <c r="U4" s="203"/>
      <c r="V4" s="66"/>
    </row>
    <row r="5" spans="1:49" ht="30" customHeight="1" thickBot="1">
      <c r="A5" s="66"/>
      <c r="B5" s="480"/>
      <c r="C5" s="481"/>
      <c r="D5" s="481"/>
      <c r="E5" s="481"/>
      <c r="F5" s="481"/>
      <c r="G5" s="481"/>
      <c r="H5" s="481"/>
      <c r="I5" s="481"/>
      <c r="J5" s="481"/>
      <c r="K5" s="481"/>
      <c r="L5" s="481"/>
      <c r="M5" s="481"/>
      <c r="N5" s="481"/>
      <c r="O5" s="481"/>
      <c r="P5" s="481"/>
      <c r="Q5" s="481"/>
      <c r="R5" s="481"/>
      <c r="S5" s="482"/>
      <c r="T5" s="484"/>
      <c r="U5" s="203"/>
      <c r="V5" s="66"/>
      <c r="AW5" s="7"/>
    </row>
    <row r="6" spans="1:49" ht="19.95" customHeight="1">
      <c r="A6" s="66"/>
      <c r="B6" s="204"/>
      <c r="C6" s="485" t="s">
        <v>145</v>
      </c>
      <c r="D6" s="485"/>
      <c r="E6" s="473" t="s">
        <v>146</v>
      </c>
      <c r="F6" s="473"/>
      <c r="G6" s="473"/>
      <c r="H6" s="473"/>
      <c r="I6" s="473"/>
      <c r="J6" s="473"/>
      <c r="K6" s="473"/>
      <c r="L6" s="473"/>
      <c r="M6" s="473"/>
      <c r="N6" s="473"/>
      <c r="O6" s="473"/>
      <c r="P6" s="473"/>
      <c r="Q6" s="473"/>
      <c r="R6" s="473"/>
      <c r="S6" s="474"/>
      <c r="T6" s="483"/>
      <c r="U6" s="90"/>
      <c r="V6" s="66"/>
      <c r="Y6" s="16" t="s">
        <v>127</v>
      </c>
      <c r="Z6" s="7" t="s">
        <v>128</v>
      </c>
      <c r="AA6" s="7"/>
      <c r="AB6" s="16"/>
      <c r="AC6" s="16"/>
      <c r="AD6" s="16"/>
      <c r="AE6" s="16"/>
      <c r="AF6" s="16"/>
      <c r="AG6" s="9"/>
      <c r="AH6" s="9"/>
      <c r="AI6" s="9"/>
      <c r="AJ6" s="9"/>
      <c r="AK6" s="9"/>
      <c r="AL6" s="9"/>
      <c r="AM6" s="9"/>
      <c r="AN6" s="9"/>
      <c r="AO6" s="9"/>
      <c r="AP6" s="9"/>
      <c r="AQ6" s="9"/>
      <c r="AR6" s="9"/>
      <c r="AU6" s="1">
        <v>1</v>
      </c>
    </row>
    <row r="7" spans="1:49" ht="30" customHeight="1" thickBot="1">
      <c r="A7" s="66"/>
      <c r="B7" s="205" t="s">
        <v>132</v>
      </c>
      <c r="C7" s="468"/>
      <c r="D7" s="468"/>
      <c r="E7" s="469"/>
      <c r="F7" s="469"/>
      <c r="G7" s="469"/>
      <c r="H7" s="469"/>
      <c r="I7" s="469"/>
      <c r="J7" s="469"/>
      <c r="K7" s="469"/>
      <c r="L7" s="469"/>
      <c r="M7" s="469"/>
      <c r="N7" s="469"/>
      <c r="O7" s="469"/>
      <c r="P7" s="469"/>
      <c r="Q7" s="469"/>
      <c r="R7" s="469"/>
      <c r="S7" s="470"/>
      <c r="T7" s="484"/>
      <c r="U7" s="90"/>
      <c r="V7" s="66"/>
      <c r="Y7" s="16"/>
      <c r="Z7" s="7"/>
      <c r="AA7" s="7"/>
      <c r="AB7" s="16"/>
      <c r="AC7" s="16"/>
      <c r="AD7" s="16"/>
      <c r="AE7" s="16"/>
      <c r="AF7" s="16"/>
      <c r="AG7" s="9"/>
      <c r="AH7" s="9"/>
      <c r="AI7" s="9"/>
      <c r="AJ7" s="9"/>
      <c r="AK7" s="9"/>
      <c r="AL7" s="9"/>
      <c r="AM7" s="9"/>
      <c r="AN7" s="9"/>
      <c r="AO7" s="9"/>
      <c r="AP7" s="9"/>
      <c r="AQ7" s="9"/>
      <c r="AR7" s="9"/>
      <c r="AW7" s="7"/>
    </row>
    <row r="8" spans="1:49" ht="51" customHeight="1" thickBot="1">
      <c r="A8" s="66"/>
      <c r="B8" s="206"/>
      <c r="C8" s="468"/>
      <c r="D8" s="468"/>
      <c r="E8" s="471" t="s">
        <v>147</v>
      </c>
      <c r="F8" s="471"/>
      <c r="G8" s="471"/>
      <c r="H8" s="471"/>
      <c r="I8" s="471"/>
      <c r="J8" s="471"/>
      <c r="K8" s="471"/>
      <c r="L8" s="471"/>
      <c r="M8" s="471"/>
      <c r="N8" s="471"/>
      <c r="O8" s="471"/>
      <c r="P8" s="471"/>
      <c r="Q8" s="471"/>
      <c r="R8" s="471"/>
      <c r="S8" s="472"/>
      <c r="T8" s="17"/>
      <c r="U8" s="190"/>
      <c r="V8" s="66"/>
      <c r="X8" s="15"/>
      <c r="Y8" s="14" t="s">
        <v>134</v>
      </c>
      <c r="Z8" s="14"/>
      <c r="AA8" s="14"/>
      <c r="AB8" s="14"/>
      <c r="AC8" s="14"/>
      <c r="AD8" s="14"/>
      <c r="AE8" s="16"/>
      <c r="AF8" s="16"/>
      <c r="AG8" s="16"/>
      <c r="AH8" s="9"/>
      <c r="AI8" s="9"/>
      <c r="AJ8" s="9"/>
      <c r="AK8" s="9"/>
      <c r="AL8" s="9"/>
      <c r="AM8" s="9"/>
      <c r="AN8" s="9"/>
      <c r="AO8" s="9"/>
      <c r="AP8" s="9"/>
      <c r="AQ8" s="9"/>
      <c r="AR8" s="9"/>
      <c r="AS8" s="9"/>
      <c r="AW8" s="7"/>
    </row>
    <row r="9" spans="1:49" ht="49.95" customHeight="1" thickBot="1">
      <c r="A9" s="66"/>
      <c r="B9" s="206"/>
      <c r="C9" s="468"/>
      <c r="D9" s="468"/>
      <c r="E9" s="473" t="s">
        <v>148</v>
      </c>
      <c r="F9" s="473"/>
      <c r="G9" s="473"/>
      <c r="H9" s="473"/>
      <c r="I9" s="473"/>
      <c r="J9" s="473"/>
      <c r="K9" s="473"/>
      <c r="L9" s="473"/>
      <c r="M9" s="473"/>
      <c r="N9" s="473"/>
      <c r="O9" s="473"/>
      <c r="P9" s="473"/>
      <c r="Q9" s="473"/>
      <c r="R9" s="473"/>
      <c r="S9" s="474"/>
      <c r="T9" s="17"/>
      <c r="U9" s="190"/>
      <c r="V9" s="66"/>
      <c r="X9" s="15"/>
      <c r="Y9" s="14" t="s">
        <v>59</v>
      </c>
      <c r="Z9" s="14"/>
      <c r="AA9" s="14"/>
      <c r="AB9" s="14"/>
      <c r="AC9" s="14"/>
      <c r="AD9" s="14"/>
      <c r="AE9" s="16"/>
      <c r="AF9" s="16"/>
      <c r="AG9" s="16"/>
      <c r="AH9" s="9"/>
      <c r="AI9" s="9"/>
      <c r="AJ9" s="9"/>
      <c r="AK9" s="9"/>
      <c r="AL9" s="9"/>
      <c r="AM9" s="9"/>
      <c r="AN9" s="9"/>
      <c r="AO9" s="9"/>
      <c r="AP9" s="9"/>
      <c r="AQ9" s="9"/>
      <c r="AR9" s="9"/>
      <c r="AS9" s="9"/>
      <c r="AW9" s="7"/>
    </row>
    <row r="10" spans="1:49" ht="55.2" customHeight="1" thickBot="1">
      <c r="A10" s="66"/>
      <c r="B10" s="206"/>
      <c r="C10" s="468" t="s">
        <v>149</v>
      </c>
      <c r="D10" s="468"/>
      <c r="E10" s="469" t="s">
        <v>150</v>
      </c>
      <c r="F10" s="469"/>
      <c r="G10" s="469"/>
      <c r="H10" s="469"/>
      <c r="I10" s="469"/>
      <c r="J10" s="469"/>
      <c r="K10" s="469"/>
      <c r="L10" s="469"/>
      <c r="M10" s="469"/>
      <c r="N10" s="469"/>
      <c r="O10" s="469"/>
      <c r="P10" s="469"/>
      <c r="Q10" s="469"/>
      <c r="R10" s="469"/>
      <c r="S10" s="470"/>
      <c r="T10" s="8"/>
      <c r="U10" s="190"/>
      <c r="V10" s="66"/>
      <c r="X10" s="15"/>
      <c r="Y10" s="14" t="s">
        <v>134</v>
      </c>
      <c r="Z10" s="14"/>
      <c r="AA10" s="14"/>
      <c r="AB10" s="14"/>
      <c r="AC10" s="14"/>
      <c r="AD10" s="14"/>
      <c r="AE10" s="16"/>
      <c r="AF10" s="16"/>
      <c r="AG10" s="16"/>
      <c r="AH10" s="9"/>
      <c r="AI10" s="9"/>
      <c r="AJ10" s="9"/>
      <c r="AK10" s="9"/>
      <c r="AL10" s="9"/>
      <c r="AM10" s="9"/>
      <c r="AN10" s="9"/>
      <c r="AO10" s="9"/>
      <c r="AP10" s="9"/>
      <c r="AQ10" s="9"/>
      <c r="AR10" s="9"/>
      <c r="AS10" s="9"/>
      <c r="AW10" s="7"/>
    </row>
    <row r="11" spans="1:49" ht="83.4" customHeight="1" thickBot="1">
      <c r="A11" s="66"/>
      <c r="B11" s="206"/>
      <c r="C11" s="468"/>
      <c r="D11" s="468"/>
      <c r="E11" s="471" t="s">
        <v>151</v>
      </c>
      <c r="F11" s="471"/>
      <c r="G11" s="471"/>
      <c r="H11" s="471"/>
      <c r="I11" s="471"/>
      <c r="J11" s="471"/>
      <c r="K11" s="471"/>
      <c r="L11" s="471"/>
      <c r="M11" s="471"/>
      <c r="N11" s="471"/>
      <c r="O11" s="471"/>
      <c r="P11" s="471"/>
      <c r="Q11" s="471"/>
      <c r="R11" s="471"/>
      <c r="S11" s="472"/>
      <c r="T11" s="17"/>
      <c r="U11" s="190"/>
      <c r="V11" s="66"/>
      <c r="X11" s="15"/>
      <c r="Y11" s="14" t="s">
        <v>59</v>
      </c>
      <c r="Z11" s="14"/>
      <c r="AA11" s="14"/>
      <c r="AB11" s="14"/>
      <c r="AC11" s="14"/>
      <c r="AD11" s="14"/>
      <c r="AE11" s="16"/>
      <c r="AF11" s="16"/>
      <c r="AG11" s="16"/>
      <c r="AH11" s="9"/>
      <c r="AI11" s="9"/>
      <c r="AJ11" s="9"/>
      <c r="AK11" s="9"/>
      <c r="AL11" s="9"/>
      <c r="AM11" s="9"/>
      <c r="AN11" s="9"/>
      <c r="AO11" s="9"/>
      <c r="AP11" s="9"/>
      <c r="AQ11" s="9"/>
      <c r="AR11" s="9"/>
      <c r="AS11" s="9"/>
      <c r="AW11" s="7"/>
    </row>
    <row r="12" spans="1:49" ht="84" customHeight="1" thickBot="1">
      <c r="A12" s="66"/>
      <c r="B12" s="206"/>
      <c r="C12" s="468" t="s">
        <v>222</v>
      </c>
      <c r="D12" s="468"/>
      <c r="E12" s="469" t="s">
        <v>152</v>
      </c>
      <c r="F12" s="469"/>
      <c r="G12" s="469"/>
      <c r="H12" s="469"/>
      <c r="I12" s="469"/>
      <c r="J12" s="469"/>
      <c r="K12" s="469"/>
      <c r="L12" s="469"/>
      <c r="M12" s="469"/>
      <c r="N12" s="469"/>
      <c r="O12" s="469"/>
      <c r="P12" s="469"/>
      <c r="Q12" s="469"/>
      <c r="R12" s="469"/>
      <c r="S12" s="470"/>
      <c r="T12" s="17"/>
      <c r="U12" s="190"/>
      <c r="V12" s="66"/>
      <c r="X12" s="15"/>
      <c r="Y12" s="14" t="s">
        <v>134</v>
      </c>
      <c r="Z12" s="14"/>
      <c r="AA12" s="14"/>
      <c r="AB12" s="14"/>
      <c r="AC12" s="14"/>
      <c r="AD12" s="14"/>
      <c r="AE12" s="16"/>
      <c r="AF12" s="16"/>
      <c r="AG12" s="16"/>
      <c r="AH12" s="9"/>
      <c r="AI12" s="9"/>
      <c r="AJ12" s="9"/>
      <c r="AK12" s="9"/>
      <c r="AL12" s="9"/>
      <c r="AM12" s="9"/>
      <c r="AN12" s="9"/>
      <c r="AO12" s="9"/>
      <c r="AP12" s="9"/>
      <c r="AQ12" s="9"/>
      <c r="AR12" s="9"/>
      <c r="AS12" s="9"/>
      <c r="AW12" s="7"/>
    </row>
    <row r="13" spans="1:49" ht="49.95" customHeight="1" thickBot="1">
      <c r="A13" s="66"/>
      <c r="B13" s="206"/>
      <c r="C13" s="468"/>
      <c r="D13" s="468"/>
      <c r="E13" s="471" t="s">
        <v>153</v>
      </c>
      <c r="F13" s="471"/>
      <c r="G13" s="471"/>
      <c r="H13" s="471"/>
      <c r="I13" s="471"/>
      <c r="J13" s="471"/>
      <c r="K13" s="471"/>
      <c r="L13" s="471"/>
      <c r="M13" s="471"/>
      <c r="N13" s="471"/>
      <c r="O13" s="471"/>
      <c r="P13" s="471"/>
      <c r="Q13" s="471"/>
      <c r="R13" s="471"/>
      <c r="S13" s="472"/>
      <c r="T13" s="8"/>
      <c r="U13" s="190"/>
      <c r="V13" s="66"/>
      <c r="X13" s="15"/>
      <c r="Y13" s="14" t="s">
        <v>59</v>
      </c>
      <c r="Z13" s="14"/>
      <c r="AA13" s="14"/>
      <c r="AB13" s="14"/>
      <c r="AC13" s="14"/>
      <c r="AD13" s="14"/>
      <c r="AE13" s="16"/>
      <c r="AF13" s="16"/>
      <c r="AG13" s="16"/>
      <c r="AH13" s="9"/>
      <c r="AI13" s="9"/>
      <c r="AJ13" s="9"/>
      <c r="AK13" s="9"/>
      <c r="AL13" s="9"/>
      <c r="AM13" s="9"/>
      <c r="AN13" s="9"/>
      <c r="AO13" s="9"/>
      <c r="AP13" s="9"/>
      <c r="AQ13" s="9"/>
      <c r="AR13" s="9"/>
      <c r="AS13" s="9"/>
      <c r="AW13" s="7"/>
    </row>
    <row r="14" spans="1:49" ht="52.2" customHeight="1" thickBot="1">
      <c r="A14" s="66"/>
      <c r="B14" s="206"/>
      <c r="C14" s="468"/>
      <c r="D14" s="468"/>
      <c r="E14" s="486" t="s">
        <v>154</v>
      </c>
      <c r="F14" s="486"/>
      <c r="G14" s="486"/>
      <c r="H14" s="486"/>
      <c r="I14" s="486"/>
      <c r="J14" s="486"/>
      <c r="K14" s="486"/>
      <c r="L14" s="486"/>
      <c r="M14" s="486"/>
      <c r="N14" s="486"/>
      <c r="O14" s="486"/>
      <c r="P14" s="486"/>
      <c r="Q14" s="486"/>
      <c r="R14" s="486"/>
      <c r="S14" s="487"/>
      <c r="T14" s="17"/>
      <c r="U14" s="190"/>
      <c r="V14" s="66"/>
      <c r="X14" s="15"/>
      <c r="Y14" s="14" t="s">
        <v>59</v>
      </c>
      <c r="Z14" s="14"/>
      <c r="AA14" s="14"/>
      <c r="AB14" s="14"/>
      <c r="AC14" s="14"/>
      <c r="AD14" s="14"/>
      <c r="AE14" s="16"/>
      <c r="AF14" s="16"/>
      <c r="AG14" s="16"/>
      <c r="AH14" s="9"/>
      <c r="AI14" s="9"/>
      <c r="AJ14" s="9"/>
      <c r="AK14" s="9"/>
      <c r="AL14" s="9"/>
      <c r="AM14" s="9"/>
      <c r="AN14" s="9"/>
      <c r="AO14" s="9"/>
      <c r="AP14" s="9"/>
      <c r="AQ14" s="9"/>
      <c r="AR14" s="9"/>
      <c r="AS14" s="9"/>
      <c r="AW14" s="7"/>
    </row>
    <row r="15" spans="1:49" ht="13.8" customHeight="1" thickBot="1">
      <c r="A15" s="66"/>
      <c r="B15" s="161"/>
      <c r="C15" s="208"/>
      <c r="D15" s="208"/>
      <c r="E15" s="209"/>
      <c r="F15" s="209"/>
      <c r="G15" s="209"/>
      <c r="H15" s="209"/>
      <c r="I15" s="209"/>
      <c r="J15" s="209"/>
      <c r="K15" s="209"/>
      <c r="L15" s="209"/>
      <c r="M15" s="209"/>
      <c r="N15" s="209"/>
      <c r="O15" s="209"/>
      <c r="P15" s="209"/>
      <c r="Q15" s="209"/>
      <c r="R15" s="209"/>
      <c r="S15" s="209"/>
      <c r="T15" s="210"/>
      <c r="U15" s="190"/>
      <c r="V15" s="66"/>
      <c r="X15" s="15"/>
      <c r="Y15" s="14"/>
      <c r="Z15" s="14"/>
      <c r="AA15" s="14"/>
      <c r="AB15" s="14"/>
      <c r="AC15" s="14"/>
      <c r="AD15" s="14"/>
      <c r="AE15" s="16"/>
      <c r="AF15" s="16"/>
      <c r="AG15" s="16"/>
      <c r="AH15" s="9"/>
      <c r="AI15" s="9"/>
      <c r="AJ15" s="9"/>
      <c r="AK15" s="9"/>
      <c r="AL15" s="9"/>
      <c r="AM15" s="9"/>
      <c r="AN15" s="9"/>
      <c r="AO15" s="9"/>
      <c r="AP15" s="9"/>
      <c r="AQ15" s="9"/>
      <c r="AR15" s="9"/>
      <c r="AS15" s="9"/>
      <c r="AW15" s="7"/>
    </row>
    <row r="16" spans="1:49" ht="15.75" customHeight="1">
      <c r="A16" s="66"/>
      <c r="B16" s="451" t="s">
        <v>157</v>
      </c>
      <c r="C16" s="211" t="s">
        <v>167</v>
      </c>
      <c r="D16" s="211"/>
      <c r="E16" s="212"/>
      <c r="F16" s="213"/>
      <c r="G16" s="214"/>
      <c r="H16" s="215"/>
      <c r="I16" s="215"/>
      <c r="J16" s="215"/>
      <c r="K16" s="211"/>
      <c r="L16" s="211"/>
      <c r="M16" s="211"/>
      <c r="N16" s="211"/>
      <c r="O16" s="211"/>
      <c r="P16" s="216" t="s">
        <v>159</v>
      </c>
      <c r="Q16" s="217" t="str">
        <f>IF(T4="○","適合","不適合")</f>
        <v>不適合</v>
      </c>
      <c r="R16" s="217"/>
      <c r="S16" s="453" t="str">
        <f>IF(AND(Q16="適合",H17="適合"),"適合","不適合")</f>
        <v>不適合</v>
      </c>
      <c r="T16" s="454"/>
      <c r="U16" s="66"/>
      <c r="V16" s="66"/>
      <c r="Y16" s="14" t="s">
        <v>5</v>
      </c>
      <c r="AU16" s="1">
        <v>2</v>
      </c>
    </row>
    <row r="17" spans="1:47" ht="15.75" customHeight="1" thickBot="1">
      <c r="A17" s="66"/>
      <c r="B17" s="452"/>
      <c r="C17" s="218" t="s">
        <v>160</v>
      </c>
      <c r="D17" s="218"/>
      <c r="E17" s="218"/>
      <c r="F17" s="219">
        <f>COUNTIF(T6:T14,"○")</f>
        <v>0</v>
      </c>
      <c r="G17" s="220" t="s">
        <v>159</v>
      </c>
      <c r="H17" s="467" t="str">
        <f>IF(F17&gt;1,"適合","不適合")</f>
        <v>不適合</v>
      </c>
      <c r="I17" s="467"/>
      <c r="J17" s="221"/>
      <c r="K17" s="222"/>
      <c r="L17" s="218"/>
      <c r="M17" s="218"/>
      <c r="N17" s="218"/>
      <c r="O17" s="218"/>
      <c r="P17" s="218"/>
      <c r="Q17" s="218"/>
      <c r="R17" s="218"/>
      <c r="S17" s="455"/>
      <c r="T17" s="456"/>
      <c r="U17" s="66"/>
      <c r="V17" s="66"/>
      <c r="Y17" s="14" t="s">
        <v>5</v>
      </c>
      <c r="AU17" s="1">
        <v>2</v>
      </c>
    </row>
    <row r="18" spans="1:47" ht="5.4" customHeight="1" thickBot="1">
      <c r="A18" s="66"/>
      <c r="B18" s="66"/>
      <c r="C18" s="66"/>
      <c r="D18" s="66"/>
      <c r="E18" s="223"/>
      <c r="F18" s="224"/>
      <c r="G18" s="70"/>
      <c r="H18" s="66"/>
      <c r="I18" s="66"/>
      <c r="J18" s="66"/>
      <c r="K18" s="66"/>
      <c r="L18" s="66"/>
      <c r="M18" s="66"/>
      <c r="N18" s="66"/>
      <c r="O18" s="66"/>
      <c r="P18" s="66"/>
      <c r="Q18" s="66"/>
      <c r="R18" s="66"/>
      <c r="S18" s="66"/>
      <c r="T18" s="66"/>
      <c r="U18" s="66"/>
      <c r="V18" s="66"/>
      <c r="Y18" s="14" t="s">
        <v>5</v>
      </c>
      <c r="AU18" s="1">
        <v>2</v>
      </c>
    </row>
    <row r="19" spans="1:47" ht="15.75" customHeight="1">
      <c r="A19" s="66"/>
      <c r="B19" s="457" t="s">
        <v>162</v>
      </c>
      <c r="C19" s="211" t="s">
        <v>168</v>
      </c>
      <c r="D19" s="211"/>
      <c r="E19" s="212"/>
      <c r="F19" s="213"/>
      <c r="G19" s="214"/>
      <c r="H19" s="215"/>
      <c r="I19" s="215"/>
      <c r="J19" s="215"/>
      <c r="K19" s="211"/>
      <c r="L19" s="211"/>
      <c r="M19" s="211"/>
      <c r="N19" s="211"/>
      <c r="O19" s="211"/>
      <c r="P19" s="225" t="s">
        <v>159</v>
      </c>
      <c r="Q19" s="217" t="str">
        <f>IF(T4="○","適合","不適合")</f>
        <v>不適合</v>
      </c>
      <c r="R19" s="217"/>
      <c r="S19" s="460" t="str">
        <f>IF(AND(Q19="適合",H20="適合",Q20="適合",H21="適合"),"適合","不適合")</f>
        <v>不適合</v>
      </c>
      <c r="T19" s="461"/>
      <c r="U19" s="66"/>
      <c r="V19" s="66"/>
      <c r="Y19" s="14" t="s">
        <v>5</v>
      </c>
      <c r="AU19" s="1">
        <v>2</v>
      </c>
    </row>
    <row r="20" spans="1:47" ht="15.75" customHeight="1">
      <c r="A20" s="66"/>
      <c r="B20" s="458"/>
      <c r="C20" s="155" t="s">
        <v>163</v>
      </c>
      <c r="D20" s="155"/>
      <c r="E20" s="226" t="s">
        <v>164</v>
      </c>
      <c r="F20" s="227">
        <f>COUNTIF(T6:T9,"○")</f>
        <v>0</v>
      </c>
      <c r="G20" s="226" t="s">
        <v>159</v>
      </c>
      <c r="H20" s="466" t="str">
        <f>IF(F20&gt;=1,"適合","不適合")</f>
        <v>不適合</v>
      </c>
      <c r="I20" s="466"/>
      <c r="J20" s="228"/>
      <c r="K20" s="228"/>
      <c r="L20" s="127" t="s">
        <v>165</v>
      </c>
      <c r="M20" s="155"/>
      <c r="N20" s="155"/>
      <c r="O20" s="229">
        <f>COUNTIF(T10:T11,"○")</f>
        <v>0</v>
      </c>
      <c r="P20" s="230" t="s">
        <v>159</v>
      </c>
      <c r="Q20" s="228" t="str">
        <f>IF(O20&gt;=1,"適合","不適合")</f>
        <v>不適合</v>
      </c>
      <c r="R20" s="228"/>
      <c r="S20" s="462"/>
      <c r="T20" s="463"/>
      <c r="U20" s="66"/>
      <c r="V20" s="66"/>
      <c r="Y20" s="14" t="s">
        <v>5</v>
      </c>
      <c r="AU20" s="1">
        <v>2</v>
      </c>
    </row>
    <row r="21" spans="1:47" ht="15.75" customHeight="1" thickBot="1">
      <c r="A21" s="66"/>
      <c r="B21" s="459"/>
      <c r="C21" s="218" t="s">
        <v>169</v>
      </c>
      <c r="D21" s="218"/>
      <c r="E21" s="218"/>
      <c r="F21" s="231">
        <f>COUNTIF(T6:T14,"○")</f>
        <v>0</v>
      </c>
      <c r="G21" s="220" t="s">
        <v>159</v>
      </c>
      <c r="H21" s="222" t="str">
        <f>IF(F21&gt;3,"適合","不適合")</f>
        <v>不適合</v>
      </c>
      <c r="I21" s="103"/>
      <c r="J21" s="103"/>
      <c r="K21" s="222"/>
      <c r="L21" s="232"/>
      <c r="M21" s="232"/>
      <c r="N21" s="232"/>
      <c r="O21" s="232"/>
      <c r="P21" s="232"/>
      <c r="Q21" s="232"/>
      <c r="R21" s="232"/>
      <c r="S21" s="464"/>
      <c r="T21" s="465"/>
      <c r="U21" s="165"/>
      <c r="V21" s="66"/>
      <c r="Y21" s="14" t="s">
        <v>5</v>
      </c>
      <c r="AU21" s="1">
        <v>2</v>
      </c>
    </row>
    <row r="22" spans="1:47" ht="15.75" customHeight="1">
      <c r="C22" s="1"/>
      <c r="D22" s="1"/>
      <c r="E22" s="1"/>
      <c r="F22" s="20"/>
      <c r="G22" s="7"/>
      <c r="H22" s="1"/>
      <c r="I22" s="1"/>
      <c r="J22" s="1"/>
      <c r="K22" s="1"/>
      <c r="L22" s="1"/>
      <c r="M22" s="1"/>
      <c r="N22" s="1"/>
      <c r="O22" s="1"/>
      <c r="P22" s="1"/>
      <c r="Q22" s="1"/>
      <c r="R22" s="1"/>
      <c r="S22" s="1"/>
      <c r="T22" s="1"/>
      <c r="U22" s="1"/>
      <c r="Y22" s="14" t="s">
        <v>5</v>
      </c>
      <c r="AU22" s="1">
        <v>2</v>
      </c>
    </row>
    <row r="23" spans="1:47" ht="15.75" customHeight="1">
      <c r="C23" s="1"/>
      <c r="D23" s="1"/>
      <c r="E23" s="1"/>
      <c r="F23" s="16"/>
      <c r="G23" s="7"/>
      <c r="H23" s="1"/>
      <c r="I23" s="1"/>
      <c r="J23" s="1"/>
      <c r="K23" s="1"/>
      <c r="L23" s="1"/>
      <c r="M23" s="1"/>
      <c r="N23" s="1"/>
      <c r="O23" s="1"/>
      <c r="P23" s="1"/>
      <c r="Q23" s="1"/>
      <c r="R23" s="1"/>
      <c r="S23" s="1"/>
      <c r="T23" s="1"/>
      <c r="U23" s="1"/>
      <c r="AU23" s="1">
        <v>2</v>
      </c>
    </row>
    <row r="24" spans="1:47" ht="15.75" customHeight="1">
      <c r="C24" s="7"/>
      <c r="D24" s="1"/>
      <c r="E24" s="1"/>
      <c r="F24" s="20"/>
      <c r="G24" s="7"/>
      <c r="H24" s="7"/>
      <c r="I24" s="7"/>
      <c r="J24" s="7"/>
      <c r="K24" s="7"/>
      <c r="L24" s="1"/>
      <c r="M24" s="1"/>
      <c r="N24" s="1"/>
      <c r="O24" s="1"/>
      <c r="P24" s="1"/>
      <c r="Q24" s="1"/>
      <c r="R24" s="1"/>
      <c r="S24" s="1"/>
      <c r="T24" s="1"/>
      <c r="U24" s="1"/>
      <c r="Y24" s="14" t="s">
        <v>5</v>
      </c>
      <c r="AU24" s="1">
        <v>2</v>
      </c>
    </row>
    <row r="29" spans="1:47" ht="15" customHeight="1"/>
    <row r="30" spans="1:47" ht="15" customHeight="1"/>
    <row r="31" spans="1:47" ht="15" customHeight="1"/>
    <row r="32" spans="1:47" ht="15" customHeight="1"/>
    <row r="33" ht="15" customHeight="1"/>
    <row r="34" ht="15" customHeight="1"/>
    <row r="35" ht="15" customHeight="1"/>
    <row r="36" ht="15" customHeight="1"/>
    <row r="37" ht="15" customHeight="1"/>
    <row r="38" ht="15" customHeight="1"/>
    <row r="39" ht="15" customHeight="1"/>
    <row r="40" ht="15" customHeight="1"/>
  </sheetData>
  <dataConsolidate/>
  <mergeCells count="23">
    <mergeCell ref="C6:D9"/>
    <mergeCell ref="E6:S7"/>
    <mergeCell ref="T6:T7"/>
    <mergeCell ref="E8:S8"/>
    <mergeCell ref="E9:S9"/>
    <mergeCell ref="B3:D3"/>
    <mergeCell ref="E3:T3"/>
    <mergeCell ref="B4:B5"/>
    <mergeCell ref="C4:S5"/>
    <mergeCell ref="T4:T5"/>
    <mergeCell ref="C10:D11"/>
    <mergeCell ref="E10:S10"/>
    <mergeCell ref="E11:S11"/>
    <mergeCell ref="C12:D14"/>
    <mergeCell ref="E12:S12"/>
    <mergeCell ref="E13:S13"/>
    <mergeCell ref="E14:S14"/>
    <mergeCell ref="B16:B17"/>
    <mergeCell ref="S16:T17"/>
    <mergeCell ref="B19:B21"/>
    <mergeCell ref="S19:T21"/>
    <mergeCell ref="H20:I20"/>
    <mergeCell ref="H17:I17"/>
  </mergeCells>
  <phoneticPr fontId="2"/>
  <conditionalFormatting sqref="B16:T16 B17:H17 J17:T17">
    <cfRule type="expression" dxfId="3" priority="1">
      <formula>$E$3="誘導水準"</formula>
    </cfRule>
  </conditionalFormatting>
  <conditionalFormatting sqref="B19:T21">
    <cfRule type="expression" dxfId="2" priority="2">
      <formula>$E$3="評価基準"</formula>
    </cfRule>
    <cfRule type="expression" priority="3">
      <formula>$E$3="評価基準"</formula>
    </cfRule>
  </conditionalFormatting>
  <conditionalFormatting sqref="E3">
    <cfRule type="expression" dxfId="1" priority="6">
      <formula>#REF!&lt;&gt;#REF!</formula>
    </cfRule>
  </conditionalFormatting>
  <conditionalFormatting sqref="F22 F24">
    <cfRule type="expression" dxfId="0"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②住宅</vt:lpstr>
      <vt:lpstr>②住宅以外</vt:lpstr>
      <vt:lpstr>③住宅(エネマネ)</vt:lpstr>
      <vt:lpstr>③住宅以外(エネマネ)</vt:lpstr>
      <vt:lpstr>②住宅!Print_Area</vt:lpstr>
      <vt:lpstr>②住宅以外!Print_Area</vt:lpstr>
      <vt:lpstr>'③住宅(エネマネ)'!Print_Area</vt:lpstr>
      <vt:lpstr>'③住宅以外(エネマネ)'!Print_Area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