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updateLinks="never" codeName="ThisWorkbook"/>
  <workbookProtection workbookAlgorithmName="SHA-512" workbookHashValue="c374NGqKO6OJPiGST55osJ2uhBEOajjVsUB/S97fpbVIp23hG/BErASWm9hKpqwysKjdYaZc8h/qMWHtNWt3IQ==" workbookSaltValue="HIH5z+Tqy1PFjVKOKBmAUA==" workbookSpinCount="100000" lockStructure="1"/>
  <bookViews>
    <workbookView xWindow="276" yWindow="636" windowWidth="14736" windowHeight="15192" tabRatio="865" activeTab="3"/>
  </bookViews>
  <sheets>
    <sheet name="①計画" sheetId="25" r:id="rId1"/>
    <sheet name="①完了" sheetId="26" r:id="rId2"/>
    <sheet name="②住宅用途" sheetId="22" r:id="rId3"/>
    <sheet name="②住宅以外の用途" sheetId="27" r:id="rId4"/>
    <sheet name="環境性能評価書 (住宅)_非表示" sheetId="24" state="hidden" r:id="rId5"/>
    <sheet name="結果集計" sheetId="8" state="hidden" r:id="rId6"/>
  </sheets>
  <definedNames>
    <definedName name="_xlnm.Print_Area" localSheetId="3">②住宅以外の用途!$A$1:$X$114</definedName>
    <definedName name="_xlnm.Print_Area" localSheetId="2">②住宅用途!$A$1:$Y$95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4" i="27" l="1"/>
  <c r="M94" i="27"/>
  <c r="K94" i="27"/>
  <c r="J94" i="27"/>
  <c r="P93" i="27"/>
  <c r="AF92" i="27"/>
  <c r="AB92" i="27"/>
  <c r="P92" i="27"/>
  <c r="AF91" i="27"/>
  <c r="AB91" i="27"/>
  <c r="AB93" i="27" s="1"/>
  <c r="P91" i="27"/>
  <c r="P73" i="22"/>
  <c r="M73" i="22"/>
  <c r="K73" i="22"/>
  <c r="J73" i="22"/>
  <c r="P72" i="22"/>
  <c r="AF71" i="22"/>
  <c r="AB71" i="22"/>
  <c r="P71" i="22"/>
  <c r="AF70" i="22"/>
  <c r="AB70" i="22"/>
  <c r="P70" i="22"/>
  <c r="P96" i="27" l="1"/>
  <c r="BA93" i="27"/>
  <c r="BA94" i="27"/>
  <c r="AB72" i="22"/>
  <c r="P75" i="22"/>
  <c r="BA72" i="22" s="1"/>
  <c r="BA73" i="22" l="1"/>
  <c r="BA92" i="27"/>
  <c r="BA71" i="22"/>
  <c r="AT53" i="27" l="1"/>
  <c r="AS53" i="27"/>
  <c r="AT48" i="27"/>
  <c r="AS48" i="27"/>
  <c r="AT47" i="27"/>
  <c r="AS47" i="27"/>
  <c r="AT45" i="27"/>
  <c r="AS45" i="27"/>
  <c r="AT64" i="27"/>
  <c r="AS64" i="27"/>
  <c r="AT63" i="27"/>
  <c r="AS63" i="27"/>
  <c r="AT62" i="27"/>
  <c r="AS62" i="27"/>
  <c r="AT61" i="27"/>
  <c r="AS61" i="27"/>
  <c r="AT60" i="27"/>
  <c r="AS60" i="27"/>
  <c r="AT59" i="27"/>
  <c r="AS59" i="27"/>
  <c r="AT58" i="27"/>
  <c r="AS58" i="27"/>
  <c r="AT57" i="27"/>
  <c r="AS57" i="27"/>
  <c r="AT56" i="27"/>
  <c r="AS56" i="27"/>
  <c r="AT55" i="27"/>
  <c r="AS55" i="27"/>
  <c r="AT54" i="27"/>
  <c r="AS54" i="27"/>
  <c r="AT52" i="27"/>
  <c r="AS52" i="27"/>
  <c r="AT51" i="27"/>
  <c r="AS51" i="27"/>
  <c r="AT50" i="27"/>
  <c r="AS50" i="27"/>
  <c r="AT49" i="27"/>
  <c r="AS49" i="27"/>
  <c r="AT46" i="27"/>
  <c r="AS46" i="27"/>
  <c r="AT44" i="27"/>
  <c r="AS44" i="27"/>
  <c r="AT43" i="27"/>
  <c r="AS43" i="27"/>
  <c r="BE41" i="27"/>
  <c r="BA41" i="27"/>
  <c r="BA40" i="27" s="1"/>
  <c r="BE40" i="27"/>
  <c r="AJ40" i="27"/>
  <c r="AF40" i="27"/>
  <c r="AB40" i="27"/>
  <c r="E40" i="27"/>
  <c r="BA42" i="27" s="1"/>
  <c r="BE39" i="27"/>
  <c r="BE42" i="27" s="1"/>
  <c r="AJ39" i="27"/>
  <c r="AF39" i="27"/>
  <c r="AB39" i="27"/>
  <c r="AZ38" i="27"/>
  <c r="AQ38" i="27"/>
  <c r="AF38" i="27"/>
  <c r="AB38" i="27"/>
  <c r="AB41" i="27" s="1"/>
  <c r="AT35" i="27"/>
  <c r="AS35" i="27"/>
  <c r="AT34" i="27"/>
  <c r="AS34" i="27"/>
  <c r="AT33" i="27"/>
  <c r="AS33" i="27"/>
  <c r="AT32" i="27"/>
  <c r="BA33" i="27" s="1"/>
  <c r="AS32" i="27"/>
  <c r="AT31" i="27"/>
  <c r="AS31" i="27"/>
  <c r="AB31" i="27"/>
  <c r="AT30" i="27"/>
  <c r="AS30" i="27"/>
  <c r="AB30" i="27"/>
  <c r="AZ29" i="27"/>
  <c r="AB29" i="27"/>
  <c r="AT26" i="27"/>
  <c r="AS26" i="27"/>
  <c r="P26" i="27"/>
  <c r="AT25" i="27"/>
  <c r="AS25" i="27"/>
  <c r="P25" i="27"/>
  <c r="AT23" i="27"/>
  <c r="AS23" i="27"/>
  <c r="AT21" i="27"/>
  <c r="AS21" i="27"/>
  <c r="AT20" i="27"/>
  <c r="AS20" i="27"/>
  <c r="AT19" i="27"/>
  <c r="AS19" i="27"/>
  <c r="AT18" i="27"/>
  <c r="AT22" i="27" s="1"/>
  <c r="AS18" i="27"/>
  <c r="AB18" i="27"/>
  <c r="AB17" i="27"/>
  <c r="AZ16" i="27"/>
  <c r="AB16" i="27"/>
  <c r="J14" i="27"/>
  <c r="J13" i="27"/>
  <c r="J12" i="27"/>
  <c r="AO11" i="27"/>
  <c r="J11" i="27"/>
  <c r="BA10" i="27"/>
  <c r="AO10" i="27"/>
  <c r="AO9" i="27"/>
  <c r="AO8" i="27"/>
  <c r="AO7" i="27"/>
  <c r="AJ7" i="27"/>
  <c r="AF7" i="27"/>
  <c r="AB7" i="27"/>
  <c r="E7" i="27"/>
  <c r="BA9" i="27" s="1"/>
  <c r="AO6" i="27"/>
  <c r="AJ6" i="27"/>
  <c r="AF6" i="27"/>
  <c r="AB6" i="27"/>
  <c r="AZ5" i="27"/>
  <c r="AO5" i="27"/>
  <c r="AF5" i="27"/>
  <c r="AB5" i="27"/>
  <c r="AO4" i="27"/>
  <c r="AO3" i="27"/>
  <c r="AO2" i="27"/>
  <c r="AJ41" i="27" l="1"/>
  <c r="AF41" i="27"/>
  <c r="AR39" i="27"/>
  <c r="AO12" i="27"/>
  <c r="AF8" i="27"/>
  <c r="AB8" i="27"/>
  <c r="AJ8" i="27"/>
  <c r="BA32" i="27"/>
  <c r="BA31" i="27" s="1"/>
  <c r="U29" i="27" s="1"/>
  <c r="AF31" i="27" s="1"/>
  <c r="AT6" i="27"/>
  <c r="AB19" i="27"/>
  <c r="AT27" i="27"/>
  <c r="AB32" i="27"/>
  <c r="BA19" i="27"/>
  <c r="BA20" i="27"/>
  <c r="BA8" i="27"/>
  <c r="BA7" i="27" s="1"/>
  <c r="AF30" i="27" l="1"/>
  <c r="AF29" i="27"/>
  <c r="BA18" i="27"/>
  <c r="U16" i="27" s="1"/>
  <c r="AF32" i="27" l="1"/>
  <c r="AF18" i="27"/>
  <c r="AF17" i="27"/>
  <c r="AF16" i="27"/>
  <c r="AF93" i="27" l="1"/>
  <c r="AF19" i="27"/>
  <c r="F87" i="8" l="1"/>
  <c r="F698" i="8"/>
  <c r="F400" i="8" l="1"/>
  <c r="E273" i="8" l="1"/>
  <c r="F273" i="8"/>
  <c r="E272" i="8"/>
  <c r="F272" i="8"/>
  <c r="E271" i="8"/>
  <c r="F271" i="8"/>
  <c r="E269" i="8"/>
  <c r="F269" i="8"/>
  <c r="E270" i="8"/>
  <c r="F270" i="8"/>
  <c r="E228" i="8"/>
  <c r="F228" i="8"/>
  <c r="E149" i="8"/>
  <c r="F149" i="8"/>
  <c r="E114" i="8"/>
  <c r="F114" i="8"/>
  <c r="E113" i="8"/>
  <c r="F113" i="8"/>
  <c r="E112" i="8"/>
  <c r="F112" i="8"/>
  <c r="E111" i="8"/>
  <c r="F111" i="8"/>
  <c r="E110" i="8"/>
  <c r="F110" i="8"/>
  <c r="E109" i="8"/>
  <c r="F109" i="8"/>
  <c r="E108" i="8"/>
  <c r="F108" i="8"/>
  <c r="E107" i="8"/>
  <c r="F107" i="8"/>
  <c r="E106" i="8"/>
  <c r="F106" i="8"/>
  <c r="E105" i="8"/>
  <c r="F105" i="8"/>
  <c r="E104" i="8"/>
  <c r="F104" i="8"/>
  <c r="E103" i="8"/>
  <c r="F103" i="8"/>
  <c r="E82" i="8"/>
  <c r="F82" i="8"/>
  <c r="E80" i="8"/>
  <c r="F80" i="8"/>
  <c r="E78" i="8"/>
  <c r="F78" i="8"/>
  <c r="F76" i="8"/>
  <c r="E76" i="8" s="1"/>
  <c r="E43" i="8"/>
  <c r="F43" i="8"/>
  <c r="E42" i="8"/>
  <c r="F42" i="8"/>
  <c r="E674" i="8"/>
  <c r="F674" i="8"/>
  <c r="E670" i="8"/>
  <c r="F670" i="8"/>
  <c r="E666" i="8"/>
  <c r="F666" i="8"/>
  <c r="E662" i="8"/>
  <c r="F662" i="8"/>
  <c r="F654" i="8"/>
  <c r="E654" i="8" s="1"/>
  <c r="E637" i="8"/>
  <c r="E634" i="8"/>
  <c r="E542" i="8"/>
  <c r="F542" i="8"/>
  <c r="E536" i="8"/>
  <c r="F536" i="8"/>
  <c r="E535" i="8"/>
  <c r="F535" i="8"/>
  <c r="E534" i="8"/>
  <c r="F534" i="8"/>
  <c r="E533" i="8"/>
  <c r="F533" i="8"/>
  <c r="E532" i="8"/>
  <c r="F532" i="8"/>
  <c r="E525" i="8"/>
  <c r="F525" i="8"/>
  <c r="E523" i="8"/>
  <c r="F523" i="8"/>
  <c r="E521" i="8"/>
  <c r="F521" i="8"/>
  <c r="E519" i="8"/>
  <c r="F519" i="8"/>
  <c r="E517" i="8"/>
  <c r="F517" i="8"/>
  <c r="E515" i="8"/>
  <c r="F515" i="8"/>
  <c r="E485" i="8"/>
  <c r="F485" i="8"/>
  <c r="E481" i="8"/>
  <c r="F481" i="8"/>
  <c r="E478" i="8"/>
  <c r="F478" i="8"/>
  <c r="E472" i="8"/>
  <c r="E471" i="8"/>
  <c r="F471" i="8"/>
  <c r="E467" i="8"/>
  <c r="F467" i="8"/>
  <c r="E434" i="8"/>
  <c r="E433" i="8"/>
  <c r="E430" i="8"/>
  <c r="E429" i="8"/>
  <c r="E395" i="8"/>
  <c r="F395" i="8"/>
  <c r="E387" i="8"/>
  <c r="F387" i="8"/>
  <c r="E363" i="8"/>
  <c r="F363" i="8"/>
  <c r="E362" i="8"/>
  <c r="F362" i="8"/>
  <c r="E361" i="8"/>
  <c r="F361" i="8"/>
  <c r="E360" i="8"/>
  <c r="F360" i="8"/>
  <c r="E359" i="8"/>
  <c r="F359" i="8"/>
  <c r="F358" i="8"/>
  <c r="E358" i="8" s="1"/>
  <c r="E357" i="8"/>
  <c r="F357" i="8"/>
  <c r="E356" i="8"/>
  <c r="F356" i="8"/>
  <c r="E355" i="8"/>
  <c r="F355" i="8"/>
  <c r="E354" i="8"/>
  <c r="F354" i="8"/>
  <c r="E353" i="8"/>
  <c r="F353" i="8"/>
  <c r="E352" i="8"/>
  <c r="F352" i="8"/>
  <c r="E345" i="8"/>
  <c r="F345" i="8"/>
  <c r="E343" i="8"/>
  <c r="F343" i="8"/>
  <c r="E342" i="8"/>
  <c r="F342" i="8"/>
  <c r="E341" i="8"/>
  <c r="F341" i="8"/>
  <c r="E324" i="8"/>
  <c r="F324" i="8"/>
  <c r="E322" i="8"/>
  <c r="F322" i="8"/>
  <c r="E320" i="8"/>
  <c r="F320" i="8"/>
  <c r="E318" i="8"/>
  <c r="F318" i="8"/>
  <c r="E314" i="8"/>
  <c r="F314" i="8"/>
  <c r="E312" i="8"/>
  <c r="E311" i="8"/>
  <c r="F311" i="8"/>
  <c r="E310" i="8"/>
  <c r="F310" i="8"/>
  <c r="E298" i="8"/>
  <c r="E297" i="8"/>
  <c r="F297" i="8"/>
  <c r="E296" i="8"/>
  <c r="F296" i="8"/>
  <c r="E295" i="8"/>
  <c r="F295" i="8"/>
  <c r="E279" i="8"/>
  <c r="E262" i="8"/>
  <c r="F262" i="8"/>
  <c r="E260" i="8"/>
  <c r="F260" i="8"/>
  <c r="E258" i="8"/>
  <c r="F258" i="8"/>
  <c r="E256" i="8"/>
  <c r="F256" i="8"/>
  <c r="E254" i="8"/>
  <c r="F254" i="8"/>
  <c r="E252" i="8"/>
  <c r="F252" i="8"/>
  <c r="E224" i="8"/>
  <c r="F224" i="8"/>
  <c r="E221" i="8"/>
  <c r="F221" i="8"/>
  <c r="E215" i="8"/>
  <c r="E214" i="8"/>
  <c r="F214" i="8"/>
  <c r="E210" i="8"/>
  <c r="F210" i="8"/>
  <c r="E172" i="8"/>
  <c r="E173" i="8"/>
  <c r="E17" i="22"/>
  <c r="P18" i="22" s="1"/>
  <c r="E66" i="8"/>
  <c r="E280" i="8"/>
  <c r="F281" i="8"/>
  <c r="E281" i="8" s="1"/>
  <c r="F340" i="8"/>
  <c r="F294" i="8"/>
  <c r="E294" i="8" l="1"/>
  <c r="E340" i="8"/>
  <c r="E257" i="8" l="1"/>
  <c r="F257" i="8"/>
  <c r="F520" i="8"/>
  <c r="E520" i="8"/>
  <c r="E276" i="8" l="1"/>
  <c r="E211" i="8" l="1"/>
  <c r="F211" i="8"/>
  <c r="F468" i="8"/>
  <c r="E468" i="8"/>
  <c r="F313" i="8" l="1"/>
  <c r="E313" i="8"/>
  <c r="F315" i="8"/>
  <c r="E315" i="8"/>
  <c r="E292" i="8" l="1"/>
  <c r="AT2" i="22" l="1"/>
  <c r="AT3" i="22"/>
  <c r="F568" i="8" l="1"/>
  <c r="AJ39" i="22" l="1"/>
  <c r="AJ38" i="22"/>
  <c r="AJ13" i="22"/>
  <c r="AJ12" i="22"/>
  <c r="AT10" i="22"/>
  <c r="AT8" i="22"/>
  <c r="AT7" i="22"/>
  <c r="F192" i="8" l="1"/>
  <c r="F191" i="8"/>
  <c r="E263" i="8" l="1"/>
  <c r="F263" i="8"/>
  <c r="E259" i="8"/>
  <c r="F259" i="8"/>
  <c r="E261" i="8"/>
  <c r="F261" i="8"/>
  <c r="F524" i="8"/>
  <c r="E524" i="8"/>
  <c r="F518" i="8"/>
  <c r="E518" i="8"/>
  <c r="F526" i="8"/>
  <c r="E526" i="8"/>
  <c r="F522" i="8"/>
  <c r="E522" i="8"/>
  <c r="AJ31" i="22"/>
  <c r="H37" i="24"/>
  <c r="H35" i="24"/>
  <c r="H33" i="24"/>
  <c r="T17" i="24"/>
  <c r="N25" i="24"/>
  <c r="AG26" i="24" s="1"/>
  <c r="K24" i="24"/>
  <c r="AG22" i="24" s="1"/>
  <c r="J14" i="24"/>
  <c r="T7" i="24"/>
  <c r="J7" i="24"/>
  <c r="J6" i="24"/>
  <c r="J5" i="24"/>
  <c r="AG39" i="24" l="1"/>
  <c r="AG38" i="24"/>
  <c r="AG43" i="24"/>
  <c r="AG42" i="24"/>
  <c r="AG35" i="24"/>
  <c r="AG34" i="24"/>
  <c r="AG33" i="24"/>
  <c r="AG27" i="24"/>
  <c r="AG28" i="24"/>
  <c r="AG23" i="24"/>
  <c r="AG21" i="24"/>
  <c r="F325" i="8"/>
  <c r="E325" i="8" s="1"/>
  <c r="F83" i="8"/>
  <c r="E83" i="8" s="1"/>
  <c r="F614" i="8"/>
  <c r="E614" i="8" s="1"/>
  <c r="E255" i="8" l="1"/>
  <c r="F255" i="8"/>
  <c r="AG40" i="24"/>
  <c r="AG44" i="24"/>
  <c r="AG36" i="24"/>
  <c r="AG29" i="24"/>
  <c r="AG24" i="24"/>
  <c r="F479" i="8" l="1"/>
  <c r="E479" i="8"/>
  <c r="F693" i="8" l="1"/>
  <c r="F699" i="8" l="1"/>
  <c r="F701" i="8"/>
  <c r="F690" i="8"/>
  <c r="F700" i="8"/>
  <c r="F689" i="8"/>
  <c r="F425" i="8"/>
  <c r="F424" i="8"/>
  <c r="F423" i="8"/>
  <c r="F422" i="8"/>
  <c r="F327" i="8"/>
  <c r="F309" i="8"/>
  <c r="AJ49" i="22"/>
  <c r="AJ51" i="22"/>
  <c r="AJ50" i="22"/>
  <c r="AJ48" i="22"/>
  <c r="AJ47" i="22"/>
  <c r="AJ46" i="22"/>
  <c r="AJ45" i="22"/>
  <c r="AJ44" i="22"/>
  <c r="AJ43" i="22"/>
  <c r="AJ11" i="22"/>
  <c r="F274" i="8" l="1"/>
  <c r="E274" i="8"/>
  <c r="J21" i="24"/>
  <c r="E81" i="8"/>
  <c r="F81" i="8"/>
  <c r="T20" i="24"/>
  <c r="F79" i="8"/>
  <c r="E79" i="8" s="1"/>
  <c r="T21" i="24"/>
  <c r="F84" i="8"/>
  <c r="E84" i="8" s="1"/>
  <c r="E222" i="8"/>
  <c r="F321" i="8"/>
  <c r="E321" i="8"/>
  <c r="F326" i="8"/>
  <c r="E326" i="8"/>
  <c r="F537" i="8"/>
  <c r="E537" i="8"/>
  <c r="F323" i="8"/>
  <c r="E323" i="8"/>
  <c r="E275" i="8"/>
  <c r="E700" i="8"/>
  <c r="E701" i="8"/>
  <c r="E689" i="8"/>
  <c r="F480" i="8"/>
  <c r="V44" i="24"/>
  <c r="E690" i="8"/>
  <c r="E699" i="8"/>
  <c r="AJ52" i="22"/>
  <c r="V42" i="24" l="1"/>
  <c r="F538" i="8"/>
  <c r="E538" i="8"/>
  <c r="E344" i="8"/>
  <c r="E693" i="8"/>
  <c r="E388" i="8"/>
  <c r="E309" i="8"/>
  <c r="F66" i="8"/>
  <c r="E308" i="8"/>
  <c r="F539" i="8" l="1"/>
  <c r="E539" i="8"/>
  <c r="E503" i="8"/>
  <c r="E505" i="8"/>
  <c r="F681" i="8"/>
  <c r="E681" i="8" s="1"/>
  <c r="F673" i="8"/>
  <c r="E673" i="8" s="1"/>
  <c r="F672" i="8"/>
  <c r="E672" i="8" s="1"/>
  <c r="F669" i="8"/>
  <c r="E669" i="8" s="1"/>
  <c r="F668" i="8"/>
  <c r="E668" i="8" s="1"/>
  <c r="F665" i="8"/>
  <c r="E665" i="8" s="1"/>
  <c r="F664" i="8"/>
  <c r="E664" i="8" s="1"/>
  <c r="F661" i="8"/>
  <c r="E661" i="8" s="1"/>
  <c r="F660" i="8"/>
  <c r="E660" i="8" s="1"/>
  <c r="F659" i="8"/>
  <c r="E659" i="8" s="1"/>
  <c r="F658" i="8"/>
  <c r="E658" i="8" s="1"/>
  <c r="F657" i="8"/>
  <c r="E657" i="8" s="1"/>
  <c r="F656" i="8"/>
  <c r="E656" i="8" s="1"/>
  <c r="F655" i="8"/>
  <c r="E655" i="8" s="1"/>
  <c r="F653" i="8"/>
  <c r="E653" i="8" s="1"/>
  <c r="F652" i="8"/>
  <c r="E652" i="8" s="1"/>
  <c r="F643" i="8"/>
  <c r="E643" i="8" s="1"/>
  <c r="F639" i="8"/>
  <c r="E639" i="8" s="1"/>
  <c r="F640" i="8"/>
  <c r="E640" i="8" s="1"/>
  <c r="F641" i="8"/>
  <c r="E641" i="8" s="1"/>
  <c r="F638" i="8"/>
  <c r="E638" i="8" s="1"/>
  <c r="F623" i="8"/>
  <c r="E623" i="8" s="1"/>
  <c r="F650" i="8"/>
  <c r="E650" i="8" s="1"/>
  <c r="F642" i="8"/>
  <c r="E642" i="8" s="1"/>
  <c r="F637" i="8"/>
  <c r="F634" i="8"/>
  <c r="F631" i="8"/>
  <c r="E631" i="8" s="1"/>
  <c r="F627" i="8"/>
  <c r="E627" i="8" s="1"/>
  <c r="F632" i="8"/>
  <c r="E632" i="8" s="1"/>
  <c r="F611" i="8"/>
  <c r="E611" i="8" s="1"/>
  <c r="F612" i="8"/>
  <c r="E612" i="8" s="1"/>
  <c r="F613" i="8"/>
  <c r="E613" i="8" s="1"/>
  <c r="F615" i="8"/>
  <c r="E615" i="8" s="1"/>
  <c r="F557" i="8"/>
  <c r="E557" i="8" s="1"/>
  <c r="F567" i="8"/>
  <c r="E567" i="8" s="1"/>
  <c r="E568" i="8"/>
  <c r="F575" i="8"/>
  <c r="E575" i="8" s="1"/>
  <c r="F594" i="8"/>
  <c r="E594" i="8" s="1"/>
  <c r="F549" i="8"/>
  <c r="E549" i="8" s="1"/>
  <c r="F621" i="8"/>
  <c r="E621" i="8" s="1"/>
  <c r="F593" i="8"/>
  <c r="E593" i="8" s="1"/>
  <c r="F592" i="8"/>
  <c r="E592" i="8" s="1"/>
  <c r="F591" i="8"/>
  <c r="E591" i="8" s="1"/>
  <c r="F590" i="8"/>
  <c r="E590" i="8" s="1"/>
  <c r="F589" i="8"/>
  <c r="E589" i="8" s="1"/>
  <c r="F588" i="8"/>
  <c r="E588" i="8" s="1"/>
  <c r="F587" i="8"/>
  <c r="E587" i="8" s="1"/>
  <c r="F586" i="8"/>
  <c r="E586" i="8" s="1"/>
  <c r="F585" i="8"/>
  <c r="E585" i="8" s="1"/>
  <c r="F584" i="8"/>
  <c r="E584" i="8" s="1"/>
  <c r="F583" i="8"/>
  <c r="E583" i="8" s="1"/>
  <c r="F582" i="8"/>
  <c r="E582" i="8" s="1"/>
  <c r="F551" i="8"/>
  <c r="E551" i="8" s="1"/>
  <c r="F552" i="8"/>
  <c r="E552" i="8" s="1"/>
  <c r="F553" i="8"/>
  <c r="E553" i="8" s="1"/>
  <c r="F554" i="8"/>
  <c r="E554" i="8" s="1"/>
  <c r="F559" i="8"/>
  <c r="E559" i="8" s="1"/>
  <c r="F569" i="8"/>
  <c r="E569" i="8" s="1"/>
  <c r="F570" i="8"/>
  <c r="E570" i="8" s="1"/>
  <c r="F571" i="8"/>
  <c r="E571" i="8" s="1"/>
  <c r="F572" i="8"/>
  <c r="E572" i="8" s="1"/>
  <c r="F573" i="8"/>
  <c r="E573" i="8" s="1"/>
  <c r="F576" i="8"/>
  <c r="E576" i="8" s="1"/>
  <c r="F577" i="8"/>
  <c r="E577" i="8" s="1"/>
  <c r="F578" i="8"/>
  <c r="E578" i="8" s="1"/>
  <c r="F579" i="8"/>
  <c r="E579" i="8" s="1"/>
  <c r="F580" i="8"/>
  <c r="E580" i="8" s="1"/>
  <c r="F581" i="8"/>
  <c r="E581" i="8" s="1"/>
  <c r="F574" i="8"/>
  <c r="E574" i="8" s="1"/>
  <c r="F44" i="8"/>
  <c r="E44" i="8" s="1"/>
  <c r="F47" i="8"/>
  <c r="E47" i="8" s="1"/>
  <c r="E451" i="8"/>
  <c r="E450" i="8"/>
  <c r="E453" i="8"/>
  <c r="E452" i="8"/>
  <c r="F6" i="8"/>
  <c r="E6" i="8" s="1"/>
  <c r="F5" i="8"/>
  <c r="E5" i="8" s="1"/>
  <c r="F20" i="8"/>
  <c r="E20" i="8" s="1"/>
  <c r="F48" i="8"/>
  <c r="E48" i="8" s="1"/>
  <c r="E3" i="8"/>
  <c r="F7" i="8"/>
  <c r="E7" i="8" s="1"/>
  <c r="F8" i="8"/>
  <c r="E8" i="8" s="1"/>
  <c r="F9" i="8"/>
  <c r="E9" i="8" s="1"/>
  <c r="F10" i="8"/>
  <c r="E10" i="8" s="1"/>
  <c r="F11" i="8"/>
  <c r="E11" i="8" s="1"/>
  <c r="F12" i="8"/>
  <c r="E12" i="8" s="1"/>
  <c r="F13" i="8"/>
  <c r="E13" i="8" s="1"/>
  <c r="F14" i="8"/>
  <c r="E14" i="8" s="1"/>
  <c r="F15" i="8"/>
  <c r="E15" i="8" s="1"/>
  <c r="F16" i="8"/>
  <c r="E16" i="8" s="1"/>
  <c r="F17" i="8"/>
  <c r="E17" i="8" s="1"/>
  <c r="F18" i="8"/>
  <c r="E18" i="8" s="1"/>
  <c r="F19" i="8"/>
  <c r="E19" i="8" s="1"/>
  <c r="F21" i="8"/>
  <c r="E21" i="8" s="1"/>
  <c r="F22" i="8"/>
  <c r="E22" i="8" s="1"/>
  <c r="F23" i="8"/>
  <c r="E23" i="8" s="1"/>
  <c r="F24" i="8"/>
  <c r="E24" i="8" s="1"/>
  <c r="J8" i="24"/>
  <c r="F26" i="8"/>
  <c r="E26" i="8"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9" i="8"/>
  <c r="E49" i="8" s="1"/>
  <c r="F50" i="8"/>
  <c r="E50" i="8" s="1"/>
  <c r="F51" i="8"/>
  <c r="E51" i="8" s="1"/>
  <c r="F52" i="8"/>
  <c r="E52" i="8" s="1"/>
  <c r="F53" i="8"/>
  <c r="E53" i="8" s="1"/>
  <c r="F2" i="8"/>
  <c r="E2" i="8" s="1"/>
  <c r="E56" i="8"/>
  <c r="E54" i="8"/>
  <c r="F57" i="8"/>
  <c r="E57" i="8" s="1"/>
  <c r="F55" i="8"/>
  <c r="E55" i="8" s="1"/>
  <c r="AN11" i="22"/>
  <c r="AN10" i="22"/>
  <c r="E448" i="8"/>
  <c r="E449" i="8"/>
  <c r="E196" i="8"/>
  <c r="E195" i="8"/>
  <c r="E193" i="8"/>
  <c r="E194" i="8"/>
  <c r="E191" i="8"/>
  <c r="E192" i="8"/>
  <c r="E223" i="8"/>
  <c r="E226" i="8"/>
  <c r="E229" i="8"/>
  <c r="E181" i="8"/>
  <c r="E183" i="8"/>
  <c r="E184" i="8"/>
  <c r="E186" i="8"/>
  <c r="E187" i="8"/>
  <c r="E188" i="8"/>
  <c r="AT25" i="22"/>
  <c r="AT28" i="22"/>
  <c r="E94" i="8" s="1"/>
  <c r="AT24" i="22"/>
  <c r="E90" i="8" s="1"/>
  <c r="AT27" i="22"/>
  <c r="E93" i="8" s="1"/>
  <c r="AQ15" i="22"/>
  <c r="AQ16" i="22"/>
  <c r="AQ17" i="22"/>
  <c r="E246" i="8"/>
  <c r="E248" i="8"/>
  <c r="E249" i="8"/>
  <c r="E240" i="8"/>
  <c r="E241" i="8"/>
  <c r="E242" i="8"/>
  <c r="E233" i="8"/>
  <c r="E234" i="8"/>
  <c r="E235" i="8"/>
  <c r="E237" i="8"/>
  <c r="E206" i="8"/>
  <c r="E207" i="8"/>
  <c r="E205" i="8"/>
  <c r="E200" i="8"/>
  <c r="E202" i="8"/>
  <c r="E155" i="8"/>
  <c r="E156" i="8"/>
  <c r="E157" i="8"/>
  <c r="E158" i="8"/>
  <c r="E159" i="8"/>
  <c r="E160" i="8"/>
  <c r="E161" i="8"/>
  <c r="E162" i="8"/>
  <c r="E171" i="8"/>
  <c r="AB31" i="22"/>
  <c r="AB32" i="22"/>
  <c r="AB33" i="22"/>
  <c r="E150" i="8"/>
  <c r="AT67" i="22"/>
  <c r="E143" i="8" s="1"/>
  <c r="E144" i="8"/>
  <c r="E145" i="8"/>
  <c r="E146" i="8"/>
  <c r="E147" i="8"/>
  <c r="E148" i="8"/>
  <c r="AT66" i="22"/>
  <c r="E142" i="8" s="1"/>
  <c r="AT63" i="22"/>
  <c r="E140" i="8" s="1"/>
  <c r="AT64" i="22"/>
  <c r="E141" i="8" s="1"/>
  <c r="AT54" i="22"/>
  <c r="E131" i="8" s="1"/>
  <c r="AT55" i="22"/>
  <c r="E132" i="8" s="1"/>
  <c r="AT56" i="22"/>
  <c r="E133" i="8" s="1"/>
  <c r="AT57" i="22"/>
  <c r="E134" i="8" s="1"/>
  <c r="AT58" i="22"/>
  <c r="E135" i="8" s="1"/>
  <c r="AT59" i="22"/>
  <c r="E136" i="8" s="1"/>
  <c r="AT60" i="22"/>
  <c r="E137" i="8" s="1"/>
  <c r="AT61" i="22"/>
  <c r="E138" i="8" s="1"/>
  <c r="AT62" i="22"/>
  <c r="E139" i="8" s="1"/>
  <c r="AT53" i="22"/>
  <c r="E130" i="8" s="1"/>
  <c r="AT44" i="22"/>
  <c r="E121" i="8" s="1"/>
  <c r="AT45" i="22"/>
  <c r="E122" i="8" s="1"/>
  <c r="AT46" i="22"/>
  <c r="E123" i="8" s="1"/>
  <c r="AT47" i="22"/>
  <c r="E124" i="8" s="1"/>
  <c r="AT48" i="22"/>
  <c r="E125" i="8" s="1"/>
  <c r="AT49" i="22"/>
  <c r="E126" i="8" s="1"/>
  <c r="AT43" i="22"/>
  <c r="E120" i="8" s="1"/>
  <c r="AT51" i="22"/>
  <c r="E129" i="8" s="1"/>
  <c r="F128" i="8"/>
  <c r="E128" i="8" s="1"/>
  <c r="AT50" i="22"/>
  <c r="E127" i="8" s="1"/>
  <c r="AS67" i="22"/>
  <c r="AS66" i="22"/>
  <c r="AS54" i="22"/>
  <c r="AS55" i="22"/>
  <c r="AS56" i="22"/>
  <c r="AS57" i="22"/>
  <c r="AS58" i="22"/>
  <c r="AS59" i="22"/>
  <c r="AS60" i="22"/>
  <c r="AS61" i="22"/>
  <c r="AS62" i="22"/>
  <c r="AS63" i="22"/>
  <c r="AS64" i="22"/>
  <c r="AS53" i="22"/>
  <c r="AS44" i="22"/>
  <c r="AS45" i="22"/>
  <c r="AS46" i="22"/>
  <c r="AS47" i="22"/>
  <c r="AS48" i="22"/>
  <c r="AS49" i="22"/>
  <c r="AS50" i="22"/>
  <c r="AS51" i="22"/>
  <c r="AS43" i="22"/>
  <c r="E119" i="8"/>
  <c r="AN36" i="22"/>
  <c r="AN37" i="22"/>
  <c r="F101" i="8"/>
  <c r="AJ36" i="22"/>
  <c r="AJ37" i="22"/>
  <c r="AN31" i="22"/>
  <c r="AN32" i="22"/>
  <c r="AJ32" i="22"/>
  <c r="AJ33" i="22"/>
  <c r="M41" i="22"/>
  <c r="Q41" i="22"/>
  <c r="F118" i="8" s="1"/>
  <c r="E118" i="8" s="1"/>
  <c r="AB22" i="22"/>
  <c r="AB23" i="22"/>
  <c r="AB24" i="22"/>
  <c r="AT26" i="22"/>
  <c r="E92" i="8" s="1"/>
  <c r="AS24" i="22"/>
  <c r="AS25" i="22"/>
  <c r="AS26" i="22"/>
  <c r="AS27" i="22"/>
  <c r="AS28" i="22"/>
  <c r="AT23" i="22"/>
  <c r="E89" i="8" s="1"/>
  <c r="AS23" i="22"/>
  <c r="AB16" i="22"/>
  <c r="AB17" i="22"/>
  <c r="AB18" i="22"/>
  <c r="AB5" i="22"/>
  <c r="AB6" i="22"/>
  <c r="AB7" i="22"/>
  <c r="F286" i="8"/>
  <c r="E286" i="8" s="1"/>
  <c r="F283" i="8"/>
  <c r="E283" i="8" s="1"/>
  <c r="F282" i="8"/>
  <c r="E282" i="8" s="1"/>
  <c r="F280" i="8"/>
  <c r="F279" i="8"/>
  <c r="F275" i="8"/>
  <c r="F222" i="8"/>
  <c r="F217" i="8"/>
  <c r="E217" i="8" s="1"/>
  <c r="F215" i="8"/>
  <c r="F177" i="8"/>
  <c r="E177" i="8" s="1"/>
  <c r="F176" i="8"/>
  <c r="E176" i="8" s="1"/>
  <c r="F173" i="8"/>
  <c r="F172" i="8"/>
  <c r="F168" i="8"/>
  <c r="E168" i="8" s="1"/>
  <c r="F167" i="8"/>
  <c r="E167" i="8" s="1"/>
  <c r="F166" i="8"/>
  <c r="E166" i="8" s="1"/>
  <c r="F165" i="8"/>
  <c r="E165" i="8" s="1"/>
  <c r="F151" i="8"/>
  <c r="E151" i="8" s="1"/>
  <c r="I41" i="22"/>
  <c r="F116" i="8" s="1"/>
  <c r="E116" i="8" s="1"/>
  <c r="E41" i="22"/>
  <c r="F115" i="8" s="1"/>
  <c r="E115" i="8" s="1"/>
  <c r="F102" i="8"/>
  <c r="E102" i="8" s="1"/>
  <c r="F85" i="8"/>
  <c r="E85" i="8" s="1"/>
  <c r="F72" i="8"/>
  <c r="E72" i="8" s="1"/>
  <c r="F70" i="8"/>
  <c r="E70" i="8" s="1"/>
  <c r="F65" i="8"/>
  <c r="E65" i="8" s="1"/>
  <c r="F64" i="8"/>
  <c r="E64" i="8" s="1"/>
  <c r="F63" i="8"/>
  <c r="E63" i="8" s="1"/>
  <c r="F61" i="8"/>
  <c r="E61" i="8" s="1"/>
  <c r="AJ10" i="22"/>
  <c r="AJ5" i="22"/>
  <c r="AJ6" i="22"/>
  <c r="AJ7" i="22"/>
  <c r="AN6" i="22"/>
  <c r="AN5" i="22"/>
  <c r="E443" i="8"/>
  <c r="E444" i="8"/>
  <c r="E445" i="8"/>
  <c r="E440" i="8"/>
  <c r="E441" i="8"/>
  <c r="E438" i="8"/>
  <c r="F284" i="8"/>
  <c r="F277" i="8"/>
  <c r="F267" i="8"/>
  <c r="F250" i="8"/>
  <c r="F246" i="8"/>
  <c r="F247" i="8"/>
  <c r="F248" i="8"/>
  <c r="F249" i="8"/>
  <c r="F245" i="8"/>
  <c r="F243" i="8"/>
  <c r="F241" i="8"/>
  <c r="F242" i="8"/>
  <c r="F240" i="8"/>
  <c r="F238" i="8"/>
  <c r="F234" i="8"/>
  <c r="F235" i="8"/>
  <c r="F236" i="8"/>
  <c r="F237" i="8"/>
  <c r="F233" i="8"/>
  <c r="F231" i="8"/>
  <c r="F229" i="8"/>
  <c r="F226" i="8"/>
  <c r="F219" i="8"/>
  <c r="F212" i="8"/>
  <c r="F208" i="8"/>
  <c r="F207" i="8"/>
  <c r="F206" i="8"/>
  <c r="F205" i="8"/>
  <c r="F203" i="8"/>
  <c r="F200" i="8"/>
  <c r="F201" i="8"/>
  <c r="F202" i="8"/>
  <c r="F199" i="8"/>
  <c r="F197" i="8"/>
  <c r="F195" i="8"/>
  <c r="F196" i="8"/>
  <c r="F193" i="8"/>
  <c r="F194" i="8"/>
  <c r="F189" i="8"/>
  <c r="F188" i="8"/>
  <c r="F187" i="8"/>
  <c r="F185" i="8"/>
  <c r="F186" i="8"/>
  <c r="F184" i="8"/>
  <c r="F181" i="8"/>
  <c r="F182" i="8"/>
  <c r="F183" i="8"/>
  <c r="F180" i="8"/>
  <c r="F178" i="8"/>
  <c r="F174" i="8"/>
  <c r="F171" i="8"/>
  <c r="F169" i="8"/>
  <c r="F163" i="8"/>
  <c r="F155" i="8"/>
  <c r="F156" i="8"/>
  <c r="F157" i="8"/>
  <c r="F158" i="8"/>
  <c r="F159" i="8"/>
  <c r="F160" i="8"/>
  <c r="F161" i="8"/>
  <c r="F162" i="8"/>
  <c r="F154" i="8"/>
  <c r="F152" i="8"/>
  <c r="F150" i="8"/>
  <c r="F143" i="8"/>
  <c r="F144" i="8"/>
  <c r="F145" i="8"/>
  <c r="F146" i="8"/>
  <c r="F147" i="8"/>
  <c r="F148" i="8"/>
  <c r="F142" i="8"/>
  <c r="F131" i="8"/>
  <c r="F132" i="8"/>
  <c r="F133" i="8"/>
  <c r="F134" i="8"/>
  <c r="F135" i="8"/>
  <c r="F136" i="8"/>
  <c r="F137" i="8"/>
  <c r="F138" i="8"/>
  <c r="F139" i="8"/>
  <c r="F140" i="8"/>
  <c r="F141" i="8"/>
  <c r="F130" i="8"/>
  <c r="F129" i="8"/>
  <c r="F121" i="8"/>
  <c r="F122" i="8"/>
  <c r="F123" i="8"/>
  <c r="F124" i="8"/>
  <c r="F125" i="8"/>
  <c r="F126" i="8"/>
  <c r="F127" i="8"/>
  <c r="F120" i="8"/>
  <c r="F119" i="8"/>
  <c r="F99" i="8"/>
  <c r="F98" i="8"/>
  <c r="F97" i="8"/>
  <c r="F95" i="8"/>
  <c r="F90" i="8"/>
  <c r="F91" i="8"/>
  <c r="F92" i="8"/>
  <c r="F93" i="8"/>
  <c r="F94" i="8"/>
  <c r="F89" i="8"/>
  <c r="F74" i="8"/>
  <c r="F67" i="8"/>
  <c r="F62" i="8"/>
  <c r="F60" i="8"/>
  <c r="F59" i="8"/>
  <c r="F58" i="8"/>
  <c r="F56" i="8"/>
  <c r="F54" i="8"/>
  <c r="F292" i="8"/>
  <c r="F293" i="8"/>
  <c r="F298" i="8"/>
  <c r="F299" i="8"/>
  <c r="E299" i="8" s="1"/>
  <c r="F300" i="8"/>
  <c r="E300" i="8" s="1"/>
  <c r="F301" i="8"/>
  <c r="E301" i="8" s="1"/>
  <c r="F302" i="8"/>
  <c r="E302" i="8" s="1"/>
  <c r="F303" i="8"/>
  <c r="E305" i="8"/>
  <c r="F305" i="8"/>
  <c r="E306" i="8"/>
  <c r="F306" i="8"/>
  <c r="E307" i="8"/>
  <c r="F307" i="8"/>
  <c r="F308" i="8"/>
  <c r="F312" i="8"/>
  <c r="F316" i="8"/>
  <c r="E327" i="8"/>
  <c r="F329" i="8"/>
  <c r="E331" i="8"/>
  <c r="F331" i="8"/>
  <c r="E332" i="8"/>
  <c r="F332" i="8"/>
  <c r="E333" i="8"/>
  <c r="F333" i="8"/>
  <c r="E334" i="8"/>
  <c r="F334" i="8"/>
  <c r="E335" i="8"/>
  <c r="F335" i="8"/>
  <c r="F336" i="8"/>
  <c r="F337" i="8"/>
  <c r="F339" i="8"/>
  <c r="F344" i="8"/>
  <c r="E364" i="8"/>
  <c r="F364" i="8"/>
  <c r="E365" i="8"/>
  <c r="F365" i="8"/>
  <c r="E366" i="8"/>
  <c r="F366" i="8"/>
  <c r="E367" i="8"/>
  <c r="F367" i="8"/>
  <c r="E368" i="8"/>
  <c r="F368" i="8"/>
  <c r="E369" i="8"/>
  <c r="F369" i="8"/>
  <c r="E370" i="8"/>
  <c r="F370" i="8"/>
  <c r="E371" i="8"/>
  <c r="F371" i="8"/>
  <c r="E372" i="8"/>
  <c r="F372" i="8"/>
  <c r="E373" i="8"/>
  <c r="F373" i="8"/>
  <c r="E374" i="8"/>
  <c r="F374" i="8"/>
  <c r="E375" i="8"/>
  <c r="F375" i="8"/>
  <c r="E376" i="8"/>
  <c r="F376" i="8"/>
  <c r="E377" i="8"/>
  <c r="F377" i="8"/>
  <c r="E378" i="8"/>
  <c r="F378" i="8"/>
  <c r="E379" i="8"/>
  <c r="F379" i="8"/>
  <c r="E380" i="8"/>
  <c r="F380" i="8"/>
  <c r="E381" i="8"/>
  <c r="F381" i="8"/>
  <c r="E382" i="8"/>
  <c r="F382" i="8"/>
  <c r="E383" i="8"/>
  <c r="F383" i="8"/>
  <c r="E384" i="8"/>
  <c r="F384" i="8"/>
  <c r="E385" i="8"/>
  <c r="F385" i="8"/>
  <c r="E386" i="8"/>
  <c r="F386" i="8"/>
  <c r="F388" i="8"/>
  <c r="F389" i="8"/>
  <c r="E391" i="8"/>
  <c r="F391" i="8"/>
  <c r="E392" i="8"/>
  <c r="F392" i="8"/>
  <c r="E393" i="8"/>
  <c r="F393" i="8"/>
  <c r="F394" i="8"/>
  <c r="E394" i="8" s="1"/>
  <c r="F396" i="8"/>
  <c r="E397" i="8"/>
  <c r="F397" i="8"/>
  <c r="E398" i="8"/>
  <c r="F398" i="8"/>
  <c r="F399" i="8"/>
  <c r="E403" i="8"/>
  <c r="E404" i="8"/>
  <c r="E405" i="8"/>
  <c r="E406" i="8"/>
  <c r="E407" i="8"/>
  <c r="E408" i="8"/>
  <c r="F402" i="8"/>
  <c r="F403" i="8"/>
  <c r="F404" i="8"/>
  <c r="F405" i="8"/>
  <c r="F406" i="8"/>
  <c r="F407" i="8"/>
  <c r="F408" i="8"/>
  <c r="F409" i="8"/>
  <c r="E411" i="8"/>
  <c r="F411" i="8"/>
  <c r="E412" i="8"/>
  <c r="F412" i="8"/>
  <c r="E413" i="8"/>
  <c r="F413" i="8"/>
  <c r="E414" i="8"/>
  <c r="F414" i="8"/>
  <c r="E415" i="8"/>
  <c r="F415" i="8"/>
  <c r="F416" i="8"/>
  <c r="E417" i="8"/>
  <c r="F417" i="8"/>
  <c r="E418" i="8"/>
  <c r="F418" i="8"/>
  <c r="E419" i="8"/>
  <c r="F419" i="8"/>
  <c r="F420" i="8"/>
  <c r="E422" i="8"/>
  <c r="E423" i="8"/>
  <c r="E424" i="8"/>
  <c r="E425" i="8"/>
  <c r="F426" i="8"/>
  <c r="E428" i="8"/>
  <c r="F428" i="8"/>
  <c r="F429" i="8"/>
  <c r="F430" i="8"/>
  <c r="F431" i="8"/>
  <c r="F433" i="8"/>
  <c r="F434" i="8"/>
  <c r="F435" i="8"/>
  <c r="F437" i="8"/>
  <c r="F438" i="8"/>
  <c r="F439" i="8"/>
  <c r="F440" i="8"/>
  <c r="F441" i="8"/>
  <c r="F442" i="8"/>
  <c r="F443" i="8"/>
  <c r="F444" i="8"/>
  <c r="F445" i="8"/>
  <c r="F446" i="8"/>
  <c r="F449" i="8"/>
  <c r="F448" i="8"/>
  <c r="F451" i="8"/>
  <c r="F450" i="8"/>
  <c r="F453" i="8"/>
  <c r="F452" i="8"/>
  <c r="F454" i="8"/>
  <c r="E456" i="8"/>
  <c r="F456" i="8"/>
  <c r="E457" i="8"/>
  <c r="F457" i="8"/>
  <c r="E458" i="8"/>
  <c r="F458" i="8"/>
  <c r="E459" i="8"/>
  <c r="F459" i="8"/>
  <c r="F460" i="8"/>
  <c r="F462" i="8"/>
  <c r="E463" i="8"/>
  <c r="F463" i="8"/>
  <c r="E464" i="8"/>
  <c r="F464" i="8"/>
  <c r="F465" i="8"/>
  <c r="F469" i="8"/>
  <c r="F472" i="8"/>
  <c r="E473" i="8"/>
  <c r="F474" i="8"/>
  <c r="E474" i="8" s="1"/>
  <c r="F476" i="8"/>
  <c r="E483" i="8"/>
  <c r="F483" i="8"/>
  <c r="E486" i="8"/>
  <c r="F486" i="8"/>
  <c r="E487" i="8"/>
  <c r="F488" i="8"/>
  <c r="F490" i="8"/>
  <c r="E491" i="8"/>
  <c r="F491" i="8"/>
  <c r="E492" i="8"/>
  <c r="F492" i="8"/>
  <c r="E493" i="8"/>
  <c r="F493" i="8"/>
  <c r="E494" i="8"/>
  <c r="F494" i="8"/>
  <c r="F495" i="8"/>
  <c r="E497" i="8"/>
  <c r="F497" i="8"/>
  <c r="E498" i="8"/>
  <c r="F498" i="8"/>
  <c r="E499" i="8"/>
  <c r="F499" i="8"/>
  <c r="F500" i="8"/>
  <c r="E502" i="8"/>
  <c r="F502" i="8"/>
  <c r="F503" i="8"/>
  <c r="E504" i="8"/>
  <c r="F504" i="8"/>
  <c r="F505" i="8"/>
  <c r="E506" i="8"/>
  <c r="F506" i="8"/>
  <c r="F507" i="8"/>
  <c r="F513" i="8"/>
  <c r="F546" i="8"/>
  <c r="E546" i="8" s="1"/>
  <c r="F545" i="8"/>
  <c r="E545" i="8" s="1"/>
  <c r="F544" i="8"/>
  <c r="E544" i="8" s="1"/>
  <c r="F543" i="8"/>
  <c r="E543" i="8" s="1"/>
  <c r="F547" i="8"/>
  <c r="F540" i="8"/>
  <c r="F530" i="8"/>
  <c r="J4" i="24"/>
  <c r="F599" i="8"/>
  <c r="E599" i="8" s="1"/>
  <c r="F598" i="8"/>
  <c r="E598" i="8" s="1"/>
  <c r="F597" i="8"/>
  <c r="E597" i="8" s="1"/>
  <c r="F596" i="8"/>
  <c r="E596" i="8" s="1"/>
  <c r="F595" i="8"/>
  <c r="E595" i="8" s="1"/>
  <c r="AZ31" i="22"/>
  <c r="AZ22" i="22"/>
  <c r="AZ16" i="22"/>
  <c r="AZ4" i="22"/>
  <c r="F564" i="8"/>
  <c r="E564" i="8" s="1"/>
  <c r="F561" i="8"/>
  <c r="E561" i="8" s="1"/>
  <c r="F558" i="8"/>
  <c r="E558" i="8" s="1"/>
  <c r="F556" i="8"/>
  <c r="E556" i="8" s="1"/>
  <c r="F555" i="8"/>
  <c r="E555" i="8" s="1"/>
  <c r="F550" i="8"/>
  <c r="E550" i="8" s="1"/>
  <c r="F671" i="8"/>
  <c r="E671" i="8" s="1"/>
  <c r="F667" i="8"/>
  <c r="E667" i="8" s="1"/>
  <c r="F663" i="8"/>
  <c r="E663" i="8" s="1"/>
  <c r="F651" i="8"/>
  <c r="E651" i="8" s="1"/>
  <c r="F649" i="8"/>
  <c r="E649" i="8" s="1"/>
  <c r="F648" i="8"/>
  <c r="E648" i="8" s="1"/>
  <c r="F647" i="8"/>
  <c r="E647" i="8" s="1"/>
  <c r="F646" i="8"/>
  <c r="E646" i="8" s="1"/>
  <c r="F645" i="8"/>
  <c r="E645" i="8" s="1"/>
  <c r="F644" i="8"/>
  <c r="E644" i="8" s="1"/>
  <c r="F636" i="8"/>
  <c r="E636" i="8" s="1"/>
  <c r="F635" i="8"/>
  <c r="E635" i="8" s="1"/>
  <c r="F633" i="8"/>
  <c r="E633" i="8" s="1"/>
  <c r="F630" i="8"/>
  <c r="E630" i="8" s="1"/>
  <c r="F629" i="8"/>
  <c r="E629" i="8" s="1"/>
  <c r="F628" i="8"/>
  <c r="E628" i="8" s="1"/>
  <c r="F626" i="8"/>
  <c r="E626" i="8" s="1"/>
  <c r="F625" i="8"/>
  <c r="E625" i="8" s="1"/>
  <c r="F624" i="8"/>
  <c r="E624" i="8" s="1"/>
  <c r="F622" i="8"/>
  <c r="E622" i="8" s="1"/>
  <c r="F620" i="8"/>
  <c r="E620" i="8" s="1"/>
  <c r="F619" i="8"/>
  <c r="E619" i="8" s="1"/>
  <c r="F618" i="8"/>
  <c r="E618" i="8" s="1"/>
  <c r="F617" i="8"/>
  <c r="E617" i="8" s="1"/>
  <c r="F616" i="8"/>
  <c r="E616" i="8" s="1"/>
  <c r="F610" i="8"/>
  <c r="E610" i="8" s="1"/>
  <c r="F609" i="8"/>
  <c r="E609" i="8" s="1"/>
  <c r="F608" i="8"/>
  <c r="E608" i="8" s="1"/>
  <c r="F603" i="8"/>
  <c r="E603" i="8" s="1"/>
  <c r="F607" i="8"/>
  <c r="E607" i="8" s="1"/>
  <c r="F602" i="8"/>
  <c r="E602" i="8" s="1"/>
  <c r="F606" i="8"/>
  <c r="E606" i="8" s="1"/>
  <c r="F601" i="8"/>
  <c r="E601" i="8" s="1"/>
  <c r="F604" i="8"/>
  <c r="E604" i="8" s="1"/>
  <c r="F600" i="8"/>
  <c r="E600" i="8" s="1"/>
  <c r="F605" i="8"/>
  <c r="E605" i="8" s="1"/>
  <c r="F678" i="8"/>
  <c r="E678" i="8" s="1"/>
  <c r="F679" i="8"/>
  <c r="E679" i="8" s="1"/>
  <c r="F677" i="8"/>
  <c r="E677" i="8" s="1"/>
  <c r="F676" i="8"/>
  <c r="E676" i="8" s="1"/>
  <c r="AJ34" i="22" l="1"/>
  <c r="AB34" i="22"/>
  <c r="E152" i="8" s="1"/>
  <c r="F563" i="8"/>
  <c r="E563" i="8" s="1"/>
  <c r="F565" i="8"/>
  <c r="E565" i="8" s="1"/>
  <c r="AN12" i="22"/>
  <c r="E62" i="8" s="1"/>
  <c r="F562" i="8"/>
  <c r="E562" i="8" s="1"/>
  <c r="F560" i="8"/>
  <c r="E560" i="8" s="1"/>
  <c r="F566" i="8"/>
  <c r="E566" i="8" s="1"/>
  <c r="E218" i="8"/>
  <c r="E216" i="8"/>
  <c r="F265" i="8"/>
  <c r="E265" i="8" s="1"/>
  <c r="E245" i="8"/>
  <c r="E253" i="8"/>
  <c r="F253" i="8"/>
  <c r="F77" i="8"/>
  <c r="E77" i="8" s="1"/>
  <c r="F528" i="8"/>
  <c r="E528" i="8"/>
  <c r="F516" i="8"/>
  <c r="E516" i="8"/>
  <c r="F346" i="8"/>
  <c r="E346" i="8" s="1"/>
  <c r="F350" i="8"/>
  <c r="E350" i="8" s="1"/>
  <c r="F319" i="8"/>
  <c r="E319" i="8"/>
  <c r="F347" i="8"/>
  <c r="E347" i="8"/>
  <c r="F349" i="8"/>
  <c r="E349" i="8"/>
  <c r="F351" i="8"/>
  <c r="E351" i="8"/>
  <c r="F348" i="8"/>
  <c r="E348" i="8"/>
  <c r="F71" i="8"/>
  <c r="E71" i="8" s="1"/>
  <c r="P19" i="22"/>
  <c r="F73" i="8" s="1"/>
  <c r="E73" i="8" s="1"/>
  <c r="F680" i="8"/>
  <c r="E680" i="8" s="1"/>
  <c r="E402" i="8"/>
  <c r="E154" i="8"/>
  <c r="F45" i="8"/>
  <c r="E45" i="8" s="1"/>
  <c r="F46" i="8"/>
  <c r="E46" i="8" s="1"/>
  <c r="E416" i="8"/>
  <c r="E247" i="8"/>
  <c r="E199" i="8"/>
  <c r="F675" i="8"/>
  <c r="E675" i="8" s="1"/>
  <c r="F25" i="8"/>
  <c r="E25" i="8" s="1"/>
  <c r="F695" i="8"/>
  <c r="E695" i="8" s="1"/>
  <c r="E439" i="8"/>
  <c r="E442" i="8"/>
  <c r="F697" i="8"/>
  <c r="E697" i="8" s="1"/>
  <c r="BA35" i="22"/>
  <c r="BA34" i="22" s="1"/>
  <c r="E91" i="8"/>
  <c r="BA26" i="22"/>
  <c r="BA25" i="22" s="1"/>
  <c r="BA24" i="22" s="1"/>
  <c r="E185" i="8"/>
  <c r="V30" i="24"/>
  <c r="E182" i="8"/>
  <c r="V29" i="24"/>
  <c r="F117" i="8"/>
  <c r="E117" i="8" s="1"/>
  <c r="J20" i="24"/>
  <c r="E180" i="8"/>
  <c r="V28" i="24"/>
  <c r="E437" i="8"/>
  <c r="E178" i="8"/>
  <c r="F216" i="8"/>
  <c r="E243" i="8"/>
  <c r="AN7" i="22"/>
  <c r="E59" i="8" s="1"/>
  <c r="E212" i="8"/>
  <c r="AB19" i="22"/>
  <c r="E74" i="8" s="1"/>
  <c r="E197" i="8"/>
  <c r="F69" i="8"/>
  <c r="E69" i="8" s="1"/>
  <c r="E431" i="8"/>
  <c r="E462" i="8"/>
  <c r="F473" i="8"/>
  <c r="E446" i="8"/>
  <c r="E420" i="8"/>
  <c r="E400" i="8"/>
  <c r="AN33" i="22"/>
  <c r="E98" i="8" s="1"/>
  <c r="E238" i="8"/>
  <c r="E277" i="8"/>
  <c r="E284" i="8"/>
  <c r="AJ8" i="22"/>
  <c r="E58" i="8" s="1"/>
  <c r="AB25" i="22"/>
  <c r="E95" i="8" s="1"/>
  <c r="AJ40" i="22"/>
  <c r="E99" i="8" s="1"/>
  <c r="E219" i="8"/>
  <c r="E189" i="8"/>
  <c r="E201" i="8"/>
  <c r="E203" i="8"/>
  <c r="E267" i="8"/>
  <c r="E87" i="8"/>
  <c r="E174" i="8"/>
  <c r="E208" i="8"/>
  <c r="E250" i="8"/>
  <c r="E97" i="8"/>
  <c r="E163" i="8"/>
  <c r="AN38" i="22"/>
  <c r="E101" i="8" s="1"/>
  <c r="E236" i="8"/>
  <c r="AQ18" i="22"/>
  <c r="BA8" i="22" s="1"/>
  <c r="BA7" i="22" s="1"/>
  <c r="BA6" i="22" s="1"/>
  <c r="E480" i="8"/>
  <c r="E426" i="8"/>
  <c r="E513" i="8"/>
  <c r="E530" i="8"/>
  <c r="E435" i="8"/>
  <c r="E469" i="8"/>
  <c r="E454" i="8"/>
  <c r="E547" i="8"/>
  <c r="E476" i="8"/>
  <c r="E336" i="8"/>
  <c r="E540" i="8"/>
  <c r="F276" i="8"/>
  <c r="E231" i="8"/>
  <c r="F223" i="8"/>
  <c r="F230" i="8"/>
  <c r="E230" i="8"/>
  <c r="E169" i="8"/>
  <c r="E60" i="8"/>
  <c r="E293" i="8"/>
  <c r="E396" i="8"/>
  <c r="F401" i="8"/>
  <c r="E339" i="8"/>
  <c r="E316" i="8"/>
  <c r="F487" i="8"/>
  <c r="E500" i="8"/>
  <c r="E490" i="8"/>
  <c r="E488" i="8"/>
  <c r="E337" i="8"/>
  <c r="E460" i="8"/>
  <c r="E399" i="8"/>
  <c r="E329" i="8"/>
  <c r="E495" i="8"/>
  <c r="E465" i="8"/>
  <c r="E303" i="8"/>
  <c r="F696" i="8"/>
  <c r="E696" i="8" s="1"/>
  <c r="E389" i="8"/>
  <c r="AB8" i="22"/>
  <c r="E67" i="8" s="1"/>
  <c r="T40" i="24" l="1"/>
  <c r="F86" i="8"/>
  <c r="E86" i="8" s="1"/>
  <c r="E225" i="8"/>
  <c r="E266" i="8"/>
  <c r="F266" i="8"/>
  <c r="E264" i="8"/>
  <c r="F264" i="8"/>
  <c r="F328" i="8"/>
  <c r="E328" i="8"/>
  <c r="F482" i="8"/>
  <c r="E482" i="8"/>
  <c r="F529" i="8"/>
  <c r="E529" i="8"/>
  <c r="E475" i="8"/>
  <c r="F527" i="8"/>
  <c r="E527" i="8"/>
  <c r="E686" i="8"/>
  <c r="F686" i="8"/>
  <c r="E685" i="8"/>
  <c r="F685" i="8"/>
  <c r="E692" i="8"/>
  <c r="F692" i="8"/>
  <c r="E684" i="8"/>
  <c r="F684" i="8"/>
  <c r="E683" i="8"/>
  <c r="F683" i="8"/>
  <c r="AT18" i="22"/>
  <c r="BA33" i="22"/>
  <c r="F100" i="8"/>
  <c r="E100" i="8" s="1"/>
  <c r="J17" i="24"/>
  <c r="Z23" i="24"/>
  <c r="J22" i="24"/>
  <c r="F705" i="8"/>
  <c r="E705" i="8" s="1"/>
  <c r="F707" i="8"/>
  <c r="E707" i="8" s="1"/>
  <c r="F209" i="8"/>
  <c r="E507" i="8"/>
  <c r="F470" i="8"/>
  <c r="AF23" i="22"/>
  <c r="F338" i="8"/>
  <c r="F432" i="8"/>
  <c r="AF22" i="22"/>
  <c r="F175" i="8"/>
  <c r="AT19" i="22"/>
  <c r="AF24" i="22"/>
  <c r="F96" i="8"/>
  <c r="F218" i="8"/>
  <c r="F225" i="8"/>
  <c r="F475" i="8"/>
  <c r="F436" i="8"/>
  <c r="F548" i="8"/>
  <c r="F285" i="8"/>
  <c r="F278" i="8"/>
  <c r="F179" i="8"/>
  <c r="E409" i="8"/>
  <c r="F691" i="8" l="1"/>
  <c r="Z14" i="24"/>
  <c r="V43" i="24"/>
  <c r="Z27" i="24"/>
  <c r="E687" i="8"/>
  <c r="F687" i="8"/>
  <c r="AT20" i="22"/>
  <c r="BA20" i="22" s="1"/>
  <c r="BA19" i="22" s="1"/>
  <c r="BA18" i="22" s="1"/>
  <c r="U16" i="22" s="1"/>
  <c r="F213" i="8"/>
  <c r="F484" i="8"/>
  <c r="F288" i="8"/>
  <c r="E288" i="8" s="1"/>
  <c r="AF32" i="22"/>
  <c r="AF33" i="22"/>
  <c r="AF31" i="22"/>
  <c r="AF34" i="22" s="1"/>
  <c r="F153" i="8"/>
  <c r="Z17" i="24"/>
  <c r="F88" i="8"/>
  <c r="E209" i="8"/>
  <c r="E470" i="8"/>
  <c r="F427" i="8"/>
  <c r="E432" i="8"/>
  <c r="E484" i="8"/>
  <c r="E691" i="8"/>
  <c r="AF25" i="22"/>
  <c r="E96" i="8" s="1"/>
  <c r="F190" i="8"/>
  <c r="E175" i="8"/>
  <c r="F227" i="8"/>
  <c r="E227" i="8"/>
  <c r="AF5" i="22"/>
  <c r="AF7" i="22"/>
  <c r="F68" i="8"/>
  <c r="AF6" i="22"/>
  <c r="E436" i="8"/>
  <c r="E548" i="8"/>
  <c r="E278" i="8"/>
  <c r="E179" i="8"/>
  <c r="F170" i="8"/>
  <c r="F510" i="8"/>
  <c r="E510" i="8" s="1"/>
  <c r="F317" i="8"/>
  <c r="E401" i="8"/>
  <c r="F508" i="8"/>
  <c r="F304" i="8"/>
  <c r="F682" i="8" l="1"/>
  <c r="F702" i="8"/>
  <c r="Z19" i="24"/>
  <c r="F75" i="8"/>
  <c r="E703" i="8"/>
  <c r="F703" i="8"/>
  <c r="AF16" i="22"/>
  <c r="AF17" i="22"/>
  <c r="AF18" i="22"/>
  <c r="F239" i="8"/>
  <c r="F164" i="8"/>
  <c r="F421" i="8"/>
  <c r="E213" i="8"/>
  <c r="F204" i="8"/>
  <c r="F244" i="8"/>
  <c r="F477" i="8"/>
  <c r="Z39" i="24"/>
  <c r="E153" i="8"/>
  <c r="F289" i="8"/>
  <c r="E289" i="8" s="1"/>
  <c r="F287" i="8"/>
  <c r="E287" i="8" s="1"/>
  <c r="E338" i="8"/>
  <c r="E427" i="8"/>
  <c r="F706" i="8"/>
  <c r="E706" i="8" s="1"/>
  <c r="F466" i="8"/>
  <c r="E190" i="8"/>
  <c r="F220" i="8"/>
  <c r="F251" i="8"/>
  <c r="AF8" i="22"/>
  <c r="E68" i="8" s="1"/>
  <c r="F330" i="8"/>
  <c r="F541" i="8"/>
  <c r="F268" i="8"/>
  <c r="E170" i="8"/>
  <c r="E317" i="8"/>
  <c r="F410" i="8"/>
  <c r="F455" i="8"/>
  <c r="E682" i="8"/>
  <c r="F461" i="8"/>
  <c r="F509" i="8"/>
  <c r="E509" i="8" s="1"/>
  <c r="F447" i="8"/>
  <c r="F496" i="8"/>
  <c r="F501" i="8"/>
  <c r="F688" i="8" l="1"/>
  <c r="AF19" i="22"/>
  <c r="E75" i="8" s="1"/>
  <c r="F511" i="8"/>
  <c r="E511" i="8" s="1"/>
  <c r="E164" i="8"/>
  <c r="E239" i="8"/>
  <c r="E421" i="8"/>
  <c r="F390" i="8"/>
  <c r="E204" i="8"/>
  <c r="E244" i="8"/>
  <c r="E704" i="8"/>
  <c r="E220" i="8"/>
  <c r="E304" i="8"/>
  <c r="E466" i="8"/>
  <c r="E251" i="8"/>
  <c r="E541" i="8"/>
  <c r="E268" i="8"/>
  <c r="E501" i="8"/>
  <c r="E461" i="8"/>
  <c r="E496" i="8"/>
  <c r="F531" i="8"/>
  <c r="E702" i="8"/>
  <c r="E698" i="8"/>
  <c r="AF72" i="22" l="1"/>
  <c r="E477" i="8"/>
  <c r="F704" i="8"/>
  <c r="Z41" i="24"/>
  <c r="F512" i="8"/>
  <c r="E512" i="8" s="1"/>
  <c r="E694" i="8"/>
  <c r="E455" i="8"/>
  <c r="E447" i="8"/>
  <c r="F232" i="8"/>
  <c r="F489" i="8"/>
  <c r="E531" i="8"/>
  <c r="E508" i="8"/>
  <c r="E410" i="8"/>
  <c r="E390" i="8" l="1"/>
  <c r="F694" i="8"/>
  <c r="F708" i="8"/>
  <c r="E232" i="8"/>
  <c r="E708" i="8"/>
  <c r="F291" i="8" l="1"/>
  <c r="E291" i="8" s="1"/>
  <c r="E489" i="8"/>
  <c r="F514" i="8" l="1"/>
  <c r="F198" i="8" l="1"/>
  <c r="F290" i="8"/>
  <c r="E290" i="8" s="1"/>
  <c r="Z31" i="24"/>
  <c r="E514" i="8" l="1"/>
  <c r="E198" i="8"/>
  <c r="E688" i="8" l="1"/>
  <c r="E330" i="8"/>
  <c r="E88" i="8" l="1"/>
  <c r="E285" i="8"/>
</calcChain>
</file>

<file path=xl/sharedStrings.xml><?xml version="1.0" encoding="utf-8"?>
<sst xmlns="http://schemas.openxmlformats.org/spreadsheetml/2006/main" count="3506" uniqueCount="1240">
  <si>
    <t>段階1</t>
    <rPh sb="0" eb="2">
      <t>ダンカイ</t>
    </rPh>
    <phoneticPr fontId="2"/>
  </si>
  <si>
    <t>段階2</t>
    <rPh sb="0" eb="2">
      <t>ダンカイ</t>
    </rPh>
    <phoneticPr fontId="2"/>
  </si>
  <si>
    <t>段階3</t>
    <rPh sb="0" eb="2">
      <t>ダンカイ</t>
    </rPh>
    <phoneticPr fontId="2"/>
  </si>
  <si>
    <t>その他</t>
    <rPh sb="2" eb="3">
      <t>タ</t>
    </rPh>
    <phoneticPr fontId="2"/>
  </si>
  <si>
    <t>適用する</t>
    <rPh sb="0" eb="2">
      <t>テキヨウ</t>
    </rPh>
    <phoneticPr fontId="2"/>
  </si>
  <si>
    <t>適用しない</t>
    <rPh sb="0" eb="2">
      <t>テキヨウ</t>
    </rPh>
    <phoneticPr fontId="2"/>
  </si>
  <si>
    <t>〇</t>
    <phoneticPr fontId="2"/>
  </si>
  <si>
    <t>%</t>
    <phoneticPr fontId="2"/>
  </si>
  <si>
    <t>－</t>
    <phoneticPr fontId="2"/>
  </si>
  <si>
    <t>MJ/m2・年</t>
    <rPh sb="6" eb="7">
      <t>ネン</t>
    </rPh>
    <phoneticPr fontId="2"/>
  </si>
  <si>
    <t>モデル建物法</t>
    <rPh sb="3" eb="5">
      <t>タテモノ</t>
    </rPh>
    <rPh sb="5" eb="6">
      <t>ホウ</t>
    </rPh>
    <phoneticPr fontId="2"/>
  </si>
  <si>
    <t>標準入力法</t>
    <rPh sb="0" eb="2">
      <t>ヒョウジュン</t>
    </rPh>
    <rPh sb="2" eb="4">
      <t>ニュウリョク</t>
    </rPh>
    <rPh sb="4" eb="5">
      <t>ホウ</t>
    </rPh>
    <phoneticPr fontId="2"/>
  </si>
  <si>
    <t>コージェネレーションシステム</t>
  </si>
  <si>
    <t>台</t>
    <rPh sb="0" eb="1">
      <t>ダイ</t>
    </rPh>
    <phoneticPr fontId="2"/>
  </si>
  <si>
    <t>GJ/年</t>
    <rPh sb="3" eb="4">
      <t>ネン</t>
    </rPh>
    <phoneticPr fontId="2"/>
  </si>
  <si>
    <t>全熱交換器</t>
    <rPh sb="0" eb="1">
      <t>ゼン</t>
    </rPh>
    <rPh sb="1" eb="2">
      <t>ネツ</t>
    </rPh>
    <rPh sb="2" eb="5">
      <t>コウカンキ</t>
    </rPh>
    <phoneticPr fontId="3"/>
  </si>
  <si>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</si>
  <si>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</si>
  <si>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</si>
  <si>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</si>
  <si>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その他</t>
  </si>
  <si>
    <t>工事着手予定年月日</t>
  </si>
  <si>
    <t>工事完了予定年月日</t>
  </si>
  <si>
    <t>敷地面積</t>
  </si>
  <si>
    <t>建築面積</t>
  </si>
  <si>
    <t>延べ面積</t>
  </si>
  <si>
    <t>床面積住宅</t>
  </si>
  <si>
    <t>床面積ホテル</t>
  </si>
  <si>
    <t>床面積病院</t>
  </si>
  <si>
    <t>床面積店舗</t>
  </si>
  <si>
    <t>床面積事務所</t>
  </si>
  <si>
    <t>床面積学校</t>
  </si>
  <si>
    <t>床面積飲食店</t>
  </si>
  <si>
    <t>床面積集会所</t>
  </si>
  <si>
    <t>床面積工場</t>
  </si>
  <si>
    <t>床面積用途その他1</t>
  </si>
  <si>
    <t>床面積その他1</t>
  </si>
  <si>
    <t>床面積用途その他2</t>
  </si>
  <si>
    <t>床面積その他2</t>
  </si>
  <si>
    <t>床面積用途その他3</t>
  </si>
  <si>
    <t>床面積その他3</t>
  </si>
  <si>
    <t>建築物高さ</t>
  </si>
  <si>
    <t>階数地上</t>
  </si>
  <si>
    <t>階数地下</t>
  </si>
  <si>
    <t>構造SRC造</t>
  </si>
  <si>
    <t>構造RC造</t>
  </si>
  <si>
    <t>構造S造</t>
  </si>
  <si>
    <t>その他詳細</t>
  </si>
  <si>
    <t>←ここから非表示</t>
    <rPh sb="5" eb="8">
      <t>ヒヒョウジ</t>
    </rPh>
    <phoneticPr fontId="2"/>
  </si>
  <si>
    <t>ここまで非表示→</t>
    <rPh sb="4" eb="7">
      <t>ヒヒョウジ</t>
    </rPh>
    <phoneticPr fontId="2"/>
  </si>
  <si>
    <t>最高点決定テーブル</t>
    <rPh sb="0" eb="3">
      <t>サイコウテン</t>
    </rPh>
    <rPh sb="3" eb="5">
      <t>ケッテイ</t>
    </rPh>
    <phoneticPr fontId="2"/>
  </si>
  <si>
    <t>段階決定テーブル</t>
    <rPh sb="0" eb="2">
      <t>ダンカイ</t>
    </rPh>
    <rPh sb="2" eb="4">
      <t>ケッテイ</t>
    </rPh>
    <phoneticPr fontId="2"/>
  </si>
  <si>
    <t>合計</t>
    <rPh sb="0" eb="2">
      <t>ゴウケイ</t>
    </rPh>
    <phoneticPr fontId="2"/>
  </si>
  <si>
    <t>）</t>
    <phoneticPr fontId="2"/>
  </si>
  <si>
    <t>建築面積（</t>
    <rPh sb="0" eb="2">
      <t>ケンチク</t>
    </rPh>
    <rPh sb="2" eb="4">
      <t>メンセキ</t>
    </rPh>
    <phoneticPr fontId="2"/>
  </si>
  <si>
    <t>）㎡</t>
    <phoneticPr fontId="2"/>
  </si>
  <si>
    <t>％</t>
    <phoneticPr fontId="2"/>
  </si>
  <si>
    <t>ERR</t>
    <phoneticPr fontId="2"/>
  </si>
  <si>
    <t>(</t>
    <phoneticPr fontId="2"/>
  </si>
  <si>
    <t>）kW</t>
    <phoneticPr fontId="2"/>
  </si>
  <si>
    <t>再生可能エネルギー利用率（</t>
    <rPh sb="0" eb="2">
      <t>サイセイ</t>
    </rPh>
    <rPh sb="2" eb="4">
      <t>カノウ</t>
    </rPh>
    <rPh sb="9" eb="11">
      <t>リヨウ</t>
    </rPh>
    <rPh sb="11" eb="12">
      <t>リツ</t>
    </rPh>
    <phoneticPr fontId="2"/>
  </si>
  <si>
    <t>採光を満たす教室の割合</t>
    <rPh sb="0" eb="2">
      <t>サイコウ</t>
    </rPh>
    <rPh sb="3" eb="4">
      <t>ミ</t>
    </rPh>
    <rPh sb="6" eb="8">
      <t>キョウシツ</t>
    </rPh>
    <rPh sb="9" eb="11">
      <t>ワリアイ</t>
    </rPh>
    <phoneticPr fontId="2"/>
  </si>
  <si>
    <t>太陽光発電設備の導入検討結果</t>
    <rPh sb="0" eb="3">
      <t>タイヨウコウ</t>
    </rPh>
    <rPh sb="3" eb="5">
      <t>ハツデン</t>
    </rPh>
    <rPh sb="5" eb="7">
      <t>セツビ</t>
    </rPh>
    <rPh sb="8" eb="10">
      <t>ドウニュウ</t>
    </rPh>
    <rPh sb="10" eb="12">
      <t>ケントウ</t>
    </rPh>
    <rPh sb="12" eb="14">
      <t>ケッカ</t>
    </rPh>
    <phoneticPr fontId="2"/>
  </si>
  <si>
    <t>太陽熱利用設備の導入検討結果</t>
    <rPh sb="0" eb="3">
      <t>タイヨウネツ</t>
    </rPh>
    <rPh sb="3" eb="5">
      <t>リヨウ</t>
    </rPh>
    <rPh sb="5" eb="7">
      <t>セツビ</t>
    </rPh>
    <rPh sb="8" eb="10">
      <t>ドウニュウ</t>
    </rPh>
    <rPh sb="10" eb="12">
      <t>ケントウ</t>
    </rPh>
    <rPh sb="12" eb="14">
      <t>ケッカ</t>
    </rPh>
    <phoneticPr fontId="2"/>
  </si>
  <si>
    <t>20％未満</t>
    <rPh sb="3" eb="5">
      <t>ミマン</t>
    </rPh>
    <phoneticPr fontId="2"/>
  </si>
  <si>
    <t>20％以上30％未満</t>
    <rPh sb="3" eb="5">
      <t>イジョウ</t>
    </rPh>
    <rPh sb="8" eb="10">
      <t>ミマン</t>
    </rPh>
    <phoneticPr fontId="2"/>
  </si>
  <si>
    <t>検討した小売電気事業者の電力供給量が不十分</t>
    <rPh sb="0" eb="2">
      <t>ケントウ</t>
    </rPh>
    <rPh sb="4" eb="6">
      <t>コウリ</t>
    </rPh>
    <rPh sb="6" eb="8">
      <t>デンキ</t>
    </rPh>
    <rPh sb="8" eb="11">
      <t>ジギョウシャ</t>
    </rPh>
    <rPh sb="12" eb="14">
      <t>デンリョク</t>
    </rPh>
    <rPh sb="14" eb="16">
      <t>キョウキュウ</t>
    </rPh>
    <rPh sb="16" eb="17">
      <t>リョウ</t>
    </rPh>
    <rPh sb="18" eb="21">
      <t>フジュウブン</t>
    </rPh>
    <phoneticPr fontId="2"/>
  </si>
  <si>
    <t>工事完了時までに引き続き検討する</t>
    <rPh sb="0" eb="2">
      <t>コウジ</t>
    </rPh>
    <rPh sb="2" eb="4">
      <t>カンリョウ</t>
    </rPh>
    <rPh sb="4" eb="5">
      <t>ジ</t>
    </rPh>
    <rPh sb="8" eb="9">
      <t>ヒ</t>
    </rPh>
    <rPh sb="10" eb="11">
      <t>ツヅ</t>
    </rPh>
    <rPh sb="12" eb="14">
      <t>ケントウ</t>
    </rPh>
    <phoneticPr fontId="2"/>
  </si>
  <si>
    <t>費用負担が大きい</t>
    <rPh sb="0" eb="2">
      <t>ヒヨウ</t>
    </rPh>
    <rPh sb="2" eb="4">
      <t>フタン</t>
    </rPh>
    <rPh sb="5" eb="6">
      <t>オオ</t>
    </rPh>
    <phoneticPr fontId="2"/>
  </si>
  <si>
    <t>（小・中・高校以外の用途）</t>
    <rPh sb="1" eb="2">
      <t>ショウ</t>
    </rPh>
    <rPh sb="3" eb="4">
      <t>チュウ</t>
    </rPh>
    <rPh sb="5" eb="7">
      <t>コウコウ</t>
    </rPh>
    <rPh sb="7" eb="9">
      <t>イガイ</t>
    </rPh>
    <rPh sb="10" eb="12">
      <t>ヨウト</t>
    </rPh>
    <phoneticPr fontId="2"/>
  </si>
  <si>
    <t>室</t>
    <rPh sb="0" eb="1">
      <t>シツ</t>
    </rPh>
    <phoneticPr fontId="2"/>
  </si>
  <si>
    <t>通風を満たす教室の割合</t>
    <rPh sb="0" eb="2">
      <t>ツウフウ</t>
    </rPh>
    <rPh sb="3" eb="4">
      <t>ミ</t>
    </rPh>
    <rPh sb="6" eb="8">
      <t>キョウシツ</t>
    </rPh>
    <rPh sb="9" eb="11">
      <t>ワリアイ</t>
    </rPh>
    <phoneticPr fontId="2"/>
  </si>
  <si>
    <t>空調ポンプ制御の高度化</t>
    <rPh sb="0" eb="2">
      <t>クウチョウ</t>
    </rPh>
    <rPh sb="5" eb="7">
      <t>セイギョ</t>
    </rPh>
    <rPh sb="8" eb="11">
      <t>コウドカ</t>
    </rPh>
    <phoneticPr fontId="3"/>
  </si>
  <si>
    <t>冷却塔ファン・インバータ制御</t>
    <rPh sb="0" eb="3">
      <t>レイキャクトウ</t>
    </rPh>
    <rPh sb="12" eb="14">
      <t>セイギョ</t>
    </rPh>
    <phoneticPr fontId="3"/>
  </si>
  <si>
    <t>CO2濃度による外気量制御</t>
    <rPh sb="3" eb="5">
      <t>ノウド</t>
    </rPh>
    <rPh sb="8" eb="10">
      <t>ガイキ</t>
    </rPh>
    <rPh sb="10" eb="11">
      <t>リョウ</t>
    </rPh>
    <rPh sb="11" eb="13">
      <t>セイギョ</t>
    </rPh>
    <phoneticPr fontId="2"/>
  </si>
  <si>
    <t>空調ファン制御の高度化</t>
    <rPh sb="0" eb="2">
      <t>クウチョウ</t>
    </rPh>
    <rPh sb="5" eb="7">
      <t>セイギョ</t>
    </rPh>
    <rPh sb="8" eb="11">
      <t>コウドカ</t>
    </rPh>
    <phoneticPr fontId="3"/>
  </si>
  <si>
    <t>送風量制御</t>
    <rPh sb="0" eb="2">
      <t>ソウフウ</t>
    </rPh>
    <rPh sb="2" eb="3">
      <t>リョウ</t>
    </rPh>
    <rPh sb="3" eb="5">
      <t>セイギョ</t>
    </rPh>
    <phoneticPr fontId="3"/>
  </si>
  <si>
    <t>照明のゾーニング制御</t>
    <rPh sb="0" eb="2">
      <t>ショウメイ</t>
    </rPh>
    <rPh sb="8" eb="10">
      <t>セイギョ</t>
    </rPh>
    <phoneticPr fontId="3"/>
  </si>
  <si>
    <t>交流帰還制御</t>
    <rPh sb="0" eb="2">
      <t>コウリュウ</t>
    </rPh>
    <rPh sb="2" eb="4">
      <t>キカン</t>
    </rPh>
    <rPh sb="4" eb="6">
      <t>セイギョ</t>
    </rPh>
    <phoneticPr fontId="2"/>
  </si>
  <si>
    <t>kW</t>
  </si>
  <si>
    <t>＝</t>
  </si>
  <si>
    <t>MJ/h</t>
  </si>
  <si>
    <t>÷</t>
  </si>
  <si>
    <t>MJ/kWh</t>
  </si>
  <si>
    <t>30％以上</t>
    <rPh sb="3" eb="5">
      <t>イジョウ</t>
    </rPh>
    <phoneticPr fontId="2"/>
  </si>
  <si>
    <t>その他</t>
    <rPh sb="2" eb="3">
      <t>ホカ</t>
    </rPh>
    <phoneticPr fontId="2"/>
  </si>
  <si>
    <t>自然換気システム</t>
    <rPh sb="0" eb="2">
      <t>シゼン</t>
    </rPh>
    <rPh sb="2" eb="4">
      <t>カンキ</t>
    </rPh>
    <phoneticPr fontId="2"/>
  </si>
  <si>
    <t>デシカント空調システム</t>
    <rPh sb="5" eb="7">
      <t>クウチョウ</t>
    </rPh>
    <phoneticPr fontId="3"/>
  </si>
  <si>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</si>
  <si>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</si>
  <si>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全事業者の平均を超える</t>
    <rPh sb="0" eb="1">
      <t>ゼン</t>
    </rPh>
    <rPh sb="1" eb="4">
      <t>ジギョウシャ</t>
    </rPh>
    <rPh sb="5" eb="7">
      <t>ヘイキン</t>
    </rPh>
    <rPh sb="8" eb="9">
      <t>コ</t>
    </rPh>
    <phoneticPr fontId="2"/>
  </si>
  <si>
    <t>建築主氏名</t>
    <rPh sb="0" eb="2">
      <t>ケンチク</t>
    </rPh>
    <rPh sb="2" eb="3">
      <t>ヌシ</t>
    </rPh>
    <rPh sb="3" eb="5">
      <t>シメイ</t>
    </rPh>
    <phoneticPr fontId="2"/>
  </si>
  <si>
    <t>建築主郵便番号</t>
    <rPh sb="0" eb="2">
      <t>ケンチク</t>
    </rPh>
    <rPh sb="2" eb="3">
      <t>ヌシ</t>
    </rPh>
    <rPh sb="3" eb="7">
      <t>ユウビンバンゴウ</t>
    </rPh>
    <phoneticPr fontId="2"/>
  </si>
  <si>
    <t>建築主住所</t>
    <rPh sb="0" eb="2">
      <t>ケンチク</t>
    </rPh>
    <rPh sb="2" eb="3">
      <t>ヌシ</t>
    </rPh>
    <rPh sb="3" eb="5">
      <t>ジュウショ</t>
    </rPh>
    <phoneticPr fontId="2"/>
  </si>
  <si>
    <t>設計者氏名</t>
    <rPh sb="0" eb="3">
      <t>セッケイシャ</t>
    </rPh>
    <rPh sb="3" eb="5">
      <t>シメイ</t>
    </rPh>
    <phoneticPr fontId="2"/>
  </si>
  <si>
    <t>設計者郵便番号</t>
    <rPh sb="0" eb="3">
      <t>セッケイシャ</t>
    </rPh>
    <rPh sb="3" eb="7">
      <t>ユウビンバンゴウ</t>
    </rPh>
    <phoneticPr fontId="2"/>
  </si>
  <si>
    <t>設計者住所</t>
    <rPh sb="0" eb="3">
      <t>セッケイシャ</t>
    </rPh>
    <rPh sb="3" eb="5">
      <t>ジュウショ</t>
    </rPh>
    <phoneticPr fontId="2"/>
  </si>
  <si>
    <t>施工者氏名</t>
    <rPh sb="0" eb="3">
      <t>セコウシャ</t>
    </rPh>
    <rPh sb="3" eb="5">
      <t>シメイ</t>
    </rPh>
    <phoneticPr fontId="2"/>
  </si>
  <si>
    <t>施工者郵便番号</t>
    <rPh sb="0" eb="3">
      <t>セコウシャ</t>
    </rPh>
    <rPh sb="3" eb="7">
      <t>ユウビンバンゴウ</t>
    </rPh>
    <phoneticPr fontId="2"/>
  </si>
  <si>
    <t>施工者住所</t>
    <rPh sb="0" eb="3">
      <t>セコウシャ</t>
    </rPh>
    <rPh sb="3" eb="5">
      <t>ジュウショ</t>
    </rPh>
    <phoneticPr fontId="2"/>
  </si>
  <si>
    <t>計画書の担当部署_名称</t>
    <rPh sb="0" eb="3">
      <t>ケイカクショ</t>
    </rPh>
    <rPh sb="4" eb="6">
      <t>タントウ</t>
    </rPh>
    <rPh sb="6" eb="8">
      <t>ブショ</t>
    </rPh>
    <rPh sb="9" eb="11">
      <t>メイショウ</t>
    </rPh>
    <phoneticPr fontId="2"/>
  </si>
  <si>
    <t>計画書の担当部署_連絡先</t>
    <rPh sb="0" eb="3">
      <t>ケイカクショ</t>
    </rPh>
    <rPh sb="4" eb="6">
      <t>タントウ</t>
    </rPh>
    <rPh sb="6" eb="8">
      <t>ブショ</t>
    </rPh>
    <rPh sb="9" eb="12">
      <t>レンラクサキ</t>
    </rPh>
    <phoneticPr fontId="2"/>
  </si>
  <si>
    <t>建築物の名称</t>
    <rPh sb="0" eb="3">
      <t>ケンチクブツ</t>
    </rPh>
    <rPh sb="4" eb="6">
      <t>メイショウ</t>
    </rPh>
    <phoneticPr fontId="2"/>
  </si>
  <si>
    <t>建築物の所在地</t>
    <rPh sb="0" eb="3">
      <t>ケンチクブツ</t>
    </rPh>
    <rPh sb="4" eb="7">
      <t>ショザイチ</t>
    </rPh>
    <phoneticPr fontId="2"/>
  </si>
  <si>
    <t>新築増築改築フラグ</t>
    <rPh sb="4" eb="6">
      <t>カイチク</t>
    </rPh>
    <phoneticPr fontId="2"/>
  </si>
  <si>
    <t>構造木造</t>
    <rPh sb="0" eb="2">
      <t>コウゾウ</t>
    </rPh>
    <rPh sb="2" eb="4">
      <t>モクゾウ</t>
    </rPh>
    <phoneticPr fontId="2"/>
  </si>
  <si>
    <t>再エネ検討_設備フラグ</t>
    <rPh sb="0" eb="1">
      <t>サイ</t>
    </rPh>
    <rPh sb="3" eb="5">
      <t>ケントウ</t>
    </rPh>
    <rPh sb="6" eb="8">
      <t>セツビ</t>
    </rPh>
    <phoneticPr fontId="2"/>
  </si>
  <si>
    <t>再エネ検討_電力フラグ</t>
    <rPh sb="0" eb="1">
      <t>サイ</t>
    </rPh>
    <rPh sb="3" eb="5">
      <t>ケントウ</t>
    </rPh>
    <rPh sb="6" eb="8">
      <t>デンリョク</t>
    </rPh>
    <phoneticPr fontId="2"/>
  </si>
  <si>
    <t>方位</t>
    <rPh sb="0" eb="2">
      <t>ホウイ</t>
    </rPh>
    <phoneticPr fontId="2"/>
  </si>
  <si>
    <t>検討場所_屋根部</t>
    <rPh sb="0" eb="2">
      <t>ケントウ</t>
    </rPh>
    <rPh sb="2" eb="4">
      <t>バショ</t>
    </rPh>
    <rPh sb="5" eb="7">
      <t>ヤネ</t>
    </rPh>
    <rPh sb="7" eb="8">
      <t>ブ</t>
    </rPh>
    <phoneticPr fontId="2"/>
  </si>
  <si>
    <t>検討場所_地上部</t>
    <rPh sb="0" eb="2">
      <t>ケントウ</t>
    </rPh>
    <rPh sb="2" eb="4">
      <t>バショ</t>
    </rPh>
    <rPh sb="5" eb="7">
      <t>チジョウ</t>
    </rPh>
    <rPh sb="7" eb="8">
      <t>ブ</t>
    </rPh>
    <phoneticPr fontId="2"/>
  </si>
  <si>
    <t>検討場所_壁面</t>
    <rPh sb="0" eb="2">
      <t>ケントウ</t>
    </rPh>
    <rPh sb="2" eb="4">
      <t>バショ</t>
    </rPh>
    <rPh sb="5" eb="7">
      <t>ヘキメン</t>
    </rPh>
    <phoneticPr fontId="2"/>
  </si>
  <si>
    <t>検討場所_その他</t>
    <rPh sb="0" eb="2">
      <t>ケントウ</t>
    </rPh>
    <rPh sb="2" eb="4">
      <t>バショ</t>
    </rPh>
    <rPh sb="7" eb="8">
      <t>タ</t>
    </rPh>
    <phoneticPr fontId="2"/>
  </si>
  <si>
    <t>設置可能場所面積</t>
    <rPh sb="0" eb="2">
      <t>セッチ</t>
    </rPh>
    <rPh sb="2" eb="4">
      <t>カノウ</t>
    </rPh>
    <rPh sb="4" eb="6">
      <t>バショ</t>
    </rPh>
    <rPh sb="6" eb="8">
      <t>メンセキ</t>
    </rPh>
    <phoneticPr fontId="2"/>
  </si>
  <si>
    <t>検討場所_その他詳細</t>
    <rPh sb="0" eb="2">
      <t>ケントウ</t>
    </rPh>
    <rPh sb="2" eb="4">
      <t>バショ</t>
    </rPh>
    <rPh sb="7" eb="8">
      <t>タ</t>
    </rPh>
    <rPh sb="8" eb="10">
      <t>ショウサイ</t>
    </rPh>
    <phoneticPr fontId="2"/>
  </si>
  <si>
    <t>周囲における日射遮へい物の有無</t>
    <rPh sb="0" eb="2">
      <t>シュウイ</t>
    </rPh>
    <rPh sb="6" eb="8">
      <t>ニッシャ</t>
    </rPh>
    <rPh sb="8" eb="9">
      <t>シャ</t>
    </rPh>
    <rPh sb="11" eb="12">
      <t>ブツ</t>
    </rPh>
    <rPh sb="13" eb="15">
      <t>ウム</t>
    </rPh>
    <phoneticPr fontId="2"/>
  </si>
  <si>
    <t>方位1</t>
    <rPh sb="0" eb="2">
      <t>ホウイ</t>
    </rPh>
    <phoneticPr fontId="2"/>
  </si>
  <si>
    <t>高さ1</t>
    <rPh sb="0" eb="1">
      <t>タカ</t>
    </rPh>
    <phoneticPr fontId="2"/>
  </si>
  <si>
    <t>距離1</t>
    <rPh sb="0" eb="2">
      <t>キョリ</t>
    </rPh>
    <phoneticPr fontId="2"/>
  </si>
  <si>
    <t>方位2</t>
    <rPh sb="0" eb="2">
      <t>ホウイ</t>
    </rPh>
    <phoneticPr fontId="2"/>
  </si>
  <si>
    <t>高さ2</t>
    <rPh sb="0" eb="1">
      <t>タカ</t>
    </rPh>
    <phoneticPr fontId="2"/>
  </si>
  <si>
    <t>距離2</t>
    <rPh sb="0" eb="2">
      <t>キョリ</t>
    </rPh>
    <phoneticPr fontId="2"/>
  </si>
  <si>
    <t>方位3</t>
    <rPh sb="0" eb="2">
      <t>ホウイ</t>
    </rPh>
    <phoneticPr fontId="2"/>
  </si>
  <si>
    <t>高さ3</t>
    <rPh sb="0" eb="1">
      <t>タカ</t>
    </rPh>
    <phoneticPr fontId="2"/>
  </si>
  <si>
    <t>距離3</t>
    <rPh sb="0" eb="2">
      <t>キョリ</t>
    </rPh>
    <phoneticPr fontId="2"/>
  </si>
  <si>
    <t>日照の確保（年間）</t>
    <rPh sb="0" eb="2">
      <t>ニッショウ</t>
    </rPh>
    <rPh sb="3" eb="5">
      <t>カクホ</t>
    </rPh>
    <rPh sb="6" eb="8">
      <t>ネンカン</t>
    </rPh>
    <phoneticPr fontId="2"/>
  </si>
  <si>
    <t>日照が確保できない</t>
    <rPh sb="0" eb="2">
      <t>ニッショウ</t>
    </rPh>
    <rPh sb="3" eb="5">
      <t>カクホ</t>
    </rPh>
    <phoneticPr fontId="2"/>
  </si>
  <si>
    <t>敷地内に設置場所を確保できない</t>
    <rPh sb="0" eb="2">
      <t>シキチ</t>
    </rPh>
    <rPh sb="2" eb="3">
      <t>ナイ</t>
    </rPh>
    <rPh sb="4" eb="6">
      <t>セッチ</t>
    </rPh>
    <rPh sb="6" eb="8">
      <t>バショ</t>
    </rPh>
    <rPh sb="9" eb="11">
      <t>カクホ</t>
    </rPh>
    <phoneticPr fontId="2"/>
  </si>
  <si>
    <t>新設時は見送るが、将来対応をする</t>
    <rPh sb="0" eb="2">
      <t>シンセツ</t>
    </rPh>
    <rPh sb="2" eb="3">
      <t>ジ</t>
    </rPh>
    <rPh sb="4" eb="6">
      <t>ミオク</t>
    </rPh>
    <rPh sb="9" eb="11">
      <t>ショウライ</t>
    </rPh>
    <rPh sb="11" eb="13">
      <t>タイオウ</t>
    </rPh>
    <phoneticPr fontId="2"/>
  </si>
  <si>
    <t>その他詳細</t>
    <rPh sb="2" eb="3">
      <t>タ</t>
    </rPh>
    <rPh sb="3" eb="5">
      <t>ショウサイ</t>
    </rPh>
    <phoneticPr fontId="2"/>
  </si>
  <si>
    <t>その1_全事業者の平均を超える</t>
    <rPh sb="4" eb="5">
      <t>ゼン</t>
    </rPh>
    <rPh sb="5" eb="8">
      <t>ジギョウシャ</t>
    </rPh>
    <rPh sb="9" eb="11">
      <t>ヘイキン</t>
    </rPh>
    <rPh sb="12" eb="13">
      <t>コ</t>
    </rPh>
    <phoneticPr fontId="2"/>
  </si>
  <si>
    <t>その1_全事業者の平均以下</t>
    <rPh sb="4" eb="5">
      <t>ゼン</t>
    </rPh>
    <rPh sb="5" eb="8">
      <t>ジギョウシャ</t>
    </rPh>
    <rPh sb="9" eb="11">
      <t>ヘイキン</t>
    </rPh>
    <rPh sb="11" eb="13">
      <t>イカ</t>
    </rPh>
    <phoneticPr fontId="2"/>
  </si>
  <si>
    <t>その1_20％未満</t>
    <rPh sb="7" eb="9">
      <t>ミマン</t>
    </rPh>
    <phoneticPr fontId="2"/>
  </si>
  <si>
    <t>その1_20％以上</t>
    <rPh sb="7" eb="9">
      <t>イジョウ</t>
    </rPh>
    <phoneticPr fontId="2"/>
  </si>
  <si>
    <t>その2_全事業者の平均を超える</t>
    <rPh sb="4" eb="5">
      <t>ゼン</t>
    </rPh>
    <rPh sb="5" eb="8">
      <t>ジギョウシャ</t>
    </rPh>
    <rPh sb="9" eb="11">
      <t>ヘイキン</t>
    </rPh>
    <rPh sb="12" eb="13">
      <t>コ</t>
    </rPh>
    <phoneticPr fontId="2"/>
  </si>
  <si>
    <t>その2_全事業者の平均以下</t>
    <rPh sb="4" eb="5">
      <t>ゼン</t>
    </rPh>
    <rPh sb="5" eb="8">
      <t>ジギョウシャ</t>
    </rPh>
    <rPh sb="9" eb="11">
      <t>ヘイキン</t>
    </rPh>
    <rPh sb="11" eb="13">
      <t>イカ</t>
    </rPh>
    <phoneticPr fontId="2"/>
  </si>
  <si>
    <t>その2_20％未満</t>
    <rPh sb="7" eb="9">
      <t>ミマン</t>
    </rPh>
    <phoneticPr fontId="2"/>
  </si>
  <si>
    <t>その2_20％以上</t>
    <rPh sb="7" eb="9">
      <t>イジョウ</t>
    </rPh>
    <phoneticPr fontId="2"/>
  </si>
  <si>
    <t>その3_全事業者の平均を超える</t>
    <rPh sb="4" eb="5">
      <t>ゼン</t>
    </rPh>
    <rPh sb="5" eb="8">
      <t>ジギョウシャ</t>
    </rPh>
    <rPh sb="9" eb="11">
      <t>ヘイキン</t>
    </rPh>
    <rPh sb="12" eb="13">
      <t>コ</t>
    </rPh>
    <phoneticPr fontId="2"/>
  </si>
  <si>
    <t>その3_全事業者の平均以下</t>
    <rPh sb="4" eb="5">
      <t>ゼン</t>
    </rPh>
    <rPh sb="5" eb="8">
      <t>ジギョウシャ</t>
    </rPh>
    <rPh sb="9" eb="11">
      <t>ヘイキン</t>
    </rPh>
    <rPh sb="11" eb="13">
      <t>イカ</t>
    </rPh>
    <phoneticPr fontId="2"/>
  </si>
  <si>
    <t>その3_20％未満</t>
    <rPh sb="7" eb="9">
      <t>ミマン</t>
    </rPh>
    <phoneticPr fontId="2"/>
  </si>
  <si>
    <t>その3_20％以上</t>
    <rPh sb="7" eb="9">
      <t>イジョウ</t>
    </rPh>
    <phoneticPr fontId="2"/>
  </si>
  <si>
    <t>再生可能エネルギー利用電力検討結果</t>
    <rPh sb="0" eb="2">
      <t>サイセイ</t>
    </rPh>
    <rPh sb="2" eb="4">
      <t>カノウ</t>
    </rPh>
    <rPh sb="9" eb="11">
      <t>リヨウ</t>
    </rPh>
    <rPh sb="11" eb="13">
      <t>デンリョク</t>
    </rPh>
    <rPh sb="13" eb="15">
      <t>ケントウ</t>
    </rPh>
    <rPh sb="15" eb="17">
      <t>ケッカ</t>
    </rPh>
    <phoneticPr fontId="2"/>
  </si>
  <si>
    <t>　未評価技術</t>
    <rPh sb="1" eb="4">
      <t>ミヒョウカ</t>
    </rPh>
    <rPh sb="4" eb="6">
      <t>ギジュツ</t>
    </rPh>
    <phoneticPr fontId="2"/>
  </si>
  <si>
    <t>（</t>
    <phoneticPr fontId="2"/>
  </si>
  <si>
    <t>最も大きい用途</t>
    <rPh sb="0" eb="1">
      <t>モット</t>
    </rPh>
    <rPh sb="2" eb="3">
      <t>オオ</t>
    </rPh>
    <rPh sb="5" eb="7">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</si>
  <si>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</si>
  <si>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</si>
  <si>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</si>
  <si>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事務所等</t>
    <rPh sb="0" eb="2">
      <t>ジム</t>
    </rPh>
    <rPh sb="2" eb="3">
      <t>ショ</t>
    </rPh>
    <rPh sb="3" eb="4">
      <t>トウ</t>
    </rPh>
    <phoneticPr fontId="2"/>
  </si>
  <si>
    <t>学校等</t>
    <rPh sb="0" eb="2">
      <t>ガッコウ</t>
    </rPh>
    <rPh sb="2" eb="3">
      <t>トウ</t>
    </rPh>
    <phoneticPr fontId="2"/>
  </si>
  <si>
    <t>条例第17条の4に規定するｴﾈﾙｷﾞｰ使用の合理化に関する性能目標値</t>
    <phoneticPr fontId="2"/>
  </si>
  <si>
    <t>飲食店等</t>
    <rPh sb="0" eb="2">
      <t>インショク</t>
    </rPh>
    <rPh sb="2" eb="3">
      <t>テン</t>
    </rPh>
    <rPh sb="3" eb="4">
      <t>トウ</t>
    </rPh>
    <phoneticPr fontId="2"/>
  </si>
  <si>
    <t>集会所等</t>
    <rPh sb="0" eb="3">
      <t>シュウカイジョ</t>
    </rPh>
    <rPh sb="3" eb="4">
      <t>トウ</t>
    </rPh>
    <phoneticPr fontId="2"/>
  </si>
  <si>
    <t>工場等</t>
    <rPh sb="0" eb="2">
      <t>コウジョウ</t>
    </rPh>
    <rPh sb="2" eb="3">
      <t>トウ</t>
    </rPh>
    <phoneticPr fontId="2"/>
  </si>
  <si>
    <t>合計</t>
    <rPh sb="0" eb="1">
      <t>ゴウケイ</t>
    </rPh>
    <phoneticPr fontId="2"/>
  </si>
  <si>
    <t>事務所系用途</t>
    <rPh sb="0" eb="2">
      <t>ジム</t>
    </rPh>
    <rPh sb="2" eb="3">
      <t>ショ</t>
    </rPh>
    <rPh sb="3" eb="4">
      <t>ケイ</t>
    </rPh>
    <rPh sb="4" eb="6">
      <t>ヨウト</t>
    </rPh>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</si>
  <si>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</si>
  <si>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</si>
  <si>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</si>
  <si>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</si>
  <si>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VVVF</t>
    <phoneticPr fontId="2"/>
  </si>
  <si>
    <t>フリークーリング</t>
    <phoneticPr fontId="3"/>
  </si>
  <si>
    <t>クール・ヒートトレンチシステム</t>
    <phoneticPr fontId="3"/>
  </si>
  <si>
    <t>kW</t>
    <phoneticPr fontId="2"/>
  </si>
  <si>
    <t>分譲</t>
    <rPh sb="0" eb="2">
      <t>ブンジョウ</t>
    </rPh>
    <phoneticPr fontId="2"/>
  </si>
  <si>
    <t>(戸)</t>
    <rPh sb="1" eb="2">
      <t>ト</t>
    </rPh>
    <phoneticPr fontId="2"/>
  </si>
  <si>
    <t>賃貸</t>
    <rPh sb="0" eb="2">
      <t>チンタイ</t>
    </rPh>
    <phoneticPr fontId="2"/>
  </si>
  <si>
    <t>採用する(適合)</t>
    <rPh sb="0" eb="2">
      <t>サイヨウ</t>
    </rPh>
    <rPh sb="5" eb="7">
      <t>テキゴウ</t>
    </rPh>
    <phoneticPr fontId="2"/>
  </si>
  <si>
    <t>W/(m2・K)</t>
  </si>
  <si>
    <t>採用しない</t>
    <rPh sb="0" eb="2">
      <t>サイヨウ</t>
    </rPh>
    <phoneticPr fontId="2"/>
  </si>
  <si>
    <t>採用する</t>
    <rPh sb="0" eb="2">
      <t>サイヨウ</t>
    </rPh>
    <phoneticPr fontId="2"/>
  </si>
  <si>
    <t>全住戸の最大値</t>
    <rPh sb="0" eb="1">
      <t>ゼン</t>
    </rPh>
    <rPh sb="1" eb="3">
      <t>ジュウコ</t>
    </rPh>
    <rPh sb="4" eb="7">
      <t>サイダイチ</t>
    </rPh>
    <phoneticPr fontId="2"/>
  </si>
  <si>
    <t>全住戸の平均値</t>
    <rPh sb="0" eb="1">
      <t>ゼン</t>
    </rPh>
    <rPh sb="1" eb="3">
      <t>ジュウコ</t>
    </rPh>
    <rPh sb="4" eb="7">
      <t>ヘイキンチ</t>
    </rPh>
    <phoneticPr fontId="2"/>
  </si>
  <si>
    <t>共用部を含む</t>
    <rPh sb="0" eb="2">
      <t>キョウヨウ</t>
    </rPh>
    <rPh sb="2" eb="3">
      <t>ブ</t>
    </rPh>
    <rPh sb="4" eb="5">
      <t>フク</t>
    </rPh>
    <phoneticPr fontId="2"/>
  </si>
  <si>
    <t>共用部を含まない</t>
    <rPh sb="0" eb="2">
      <t>キョウヨウ</t>
    </rPh>
    <rPh sb="2" eb="3">
      <t>ブ</t>
    </rPh>
    <rPh sb="4" eb="5">
      <t>フク</t>
    </rPh>
    <phoneticPr fontId="2"/>
  </si>
  <si>
    <t>東京ゼロエミ住宅</t>
    <rPh sb="0" eb="2">
      <t>トウキョウ</t>
    </rPh>
    <rPh sb="6" eb="8">
      <t>ジュウタク</t>
    </rPh>
    <phoneticPr fontId="2"/>
  </si>
  <si>
    <t>設計</t>
    <rPh sb="0" eb="2">
      <t>セッケイ</t>
    </rPh>
    <phoneticPr fontId="2"/>
  </si>
  <si>
    <t>基準</t>
    <rPh sb="0" eb="2">
      <t>キジュン</t>
    </rPh>
    <phoneticPr fontId="2"/>
  </si>
  <si>
    <t>設計(その他を除く)</t>
    <rPh sb="0" eb="2">
      <t>セッケイ</t>
    </rPh>
    <rPh sb="5" eb="6">
      <t>ホカ</t>
    </rPh>
    <rPh sb="7" eb="8">
      <t>ノゾ</t>
    </rPh>
    <phoneticPr fontId="2"/>
  </si>
  <si>
    <t>基準(その他を除く)</t>
    <rPh sb="0" eb="2">
      <t>キジュン</t>
    </rPh>
    <rPh sb="5" eb="6">
      <t>ホカ</t>
    </rPh>
    <rPh sb="7" eb="8">
      <t>ノゾ</t>
    </rPh>
    <phoneticPr fontId="2"/>
  </si>
  <si>
    <t>単位</t>
    <rPh sb="0" eb="2">
      <t>タンイ</t>
    </rPh>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</si>
  <si>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</si>
  <si>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</si>
  <si>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</si>
  <si>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</si>
  <si>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</si>
  <si>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</si>
  <si>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</si>
  <si>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</si>
  <si>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</si>
  <si>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</si>
  <si>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</si>
  <si>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</si>
  <si>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</si>
  <si>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</si>
  <si>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</si>
  <si>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</si>
  <si>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</si>
  <si>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</si>
  <si>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PEFC</t>
  </si>
  <si>
    <t>SOFC</t>
  </si>
  <si>
    <t>GEC</t>
  </si>
  <si>
    <t>HEMS</t>
  </si>
  <si>
    <t>奥多摩町なら1</t>
    <rPh sb="0" eb="3">
      <t>オクタマ</t>
    </rPh>
    <rPh sb="3" eb="4">
      <t>チョウ</t>
    </rPh>
    <phoneticPr fontId="2"/>
  </si>
  <si>
    <t>檜原村、奥多摩町</t>
    <rPh sb="0" eb="2">
      <t>ヒノハラ</t>
    </rPh>
    <rPh sb="2" eb="3">
      <t>ムラ</t>
    </rPh>
    <rPh sb="4" eb="7">
      <t>オクタマ</t>
    </rPh>
    <rPh sb="7" eb="8">
      <t>マチ</t>
    </rPh>
    <phoneticPr fontId="2"/>
  </si>
  <si>
    <t>檜原村なら1</t>
    <rPh sb="0" eb="2">
      <t>ヒノハラ</t>
    </rPh>
    <rPh sb="2" eb="3">
      <t>ムラ</t>
    </rPh>
    <phoneticPr fontId="2"/>
  </si>
  <si>
    <t>平均</t>
    <rPh sb="0" eb="2">
      <t>ヘイキン</t>
    </rPh>
    <phoneticPr fontId="2"/>
  </si>
  <si>
    <t>最大値</t>
    <rPh sb="0" eb="3">
      <t>サイダイチ</t>
    </rPh>
    <phoneticPr fontId="2"/>
  </si>
  <si>
    <t>採光を満たす住戸の割合</t>
    <rPh sb="0" eb="2">
      <t>サイコウ</t>
    </rPh>
    <rPh sb="3" eb="4">
      <t>ミ</t>
    </rPh>
    <rPh sb="6" eb="8">
      <t>ジュウコ</t>
    </rPh>
    <rPh sb="9" eb="11">
      <t>ワリアイ</t>
    </rPh>
    <phoneticPr fontId="2"/>
  </si>
  <si>
    <t>通風を満たす住戸の割合</t>
    <rPh sb="0" eb="2">
      <t>ツウフウ</t>
    </rPh>
    <rPh sb="3" eb="4">
      <t>ミ</t>
    </rPh>
    <rPh sb="6" eb="8">
      <t>ジュウコ</t>
    </rPh>
    <rPh sb="9" eb="11">
      <t>ワリアイ</t>
    </rPh>
    <phoneticPr fontId="2"/>
  </si>
  <si>
    <t>(ア)PAL*低減率の計算方法</t>
    <rPh sb="7" eb="9">
      <t>テイゲン</t>
    </rPh>
    <rPh sb="9" eb="10">
      <t>リツ</t>
    </rPh>
    <rPh sb="11" eb="13">
      <t>ケイサン</t>
    </rPh>
    <rPh sb="13" eb="15">
      <t>ホウホウ</t>
    </rPh>
    <phoneticPr fontId="2"/>
  </si>
  <si>
    <t>(ア)ERRの計算方法</t>
    <rPh sb="7" eb="9">
      <t>ケイサン</t>
    </rPh>
    <rPh sb="9" eb="11">
      <t>ホウホウ</t>
    </rPh>
    <phoneticPr fontId="2"/>
  </si>
  <si>
    <t>(イ)再生可能エネルギー利用率</t>
    <rPh sb="3" eb="5">
      <t>サイセイ</t>
    </rPh>
    <rPh sb="5" eb="7">
      <t>カノウ</t>
    </rPh>
    <rPh sb="12" eb="14">
      <t>リヨウ</t>
    </rPh>
    <rPh sb="14" eb="15">
      <t>リツ</t>
    </rPh>
    <phoneticPr fontId="2"/>
  </si>
  <si>
    <t>(ア)～(エ)の合計値</t>
    <rPh sb="8" eb="11">
      <t>ゴウケイチ</t>
    </rPh>
    <phoneticPr fontId="2"/>
  </si>
  <si>
    <t>(ア)～(エ)の合計</t>
    <rPh sb="8" eb="10">
      <t>ゴウケイ</t>
    </rPh>
    <phoneticPr fontId="2"/>
  </si>
  <si>
    <t>(オ)再生可能エネルギーの直接利用量</t>
    <rPh sb="3" eb="5">
      <t>サイセイ</t>
    </rPh>
    <rPh sb="5" eb="7">
      <t>カノウ</t>
    </rPh>
    <rPh sb="13" eb="15">
      <t>チョクセツ</t>
    </rPh>
    <rPh sb="15" eb="17">
      <t>リヨウ</t>
    </rPh>
    <rPh sb="17" eb="18">
      <t>リョウ</t>
    </rPh>
    <phoneticPr fontId="2"/>
  </si>
  <si>
    <t>(ウ)省エネルギー性能目標値（PAL*低減率）</t>
    <rPh sb="3" eb="4">
      <t>ショウ</t>
    </rPh>
    <rPh sb="9" eb="11">
      <t>セイノウ</t>
    </rPh>
    <rPh sb="11" eb="14">
      <t>モクヒョウチ</t>
    </rPh>
    <rPh sb="19" eb="21">
      <t>テイゲン</t>
    </rPh>
    <rPh sb="21" eb="22">
      <t>リツ</t>
    </rPh>
    <phoneticPr fontId="2"/>
  </si>
  <si>
    <t>(ウ)地域冷暖房区域の名称</t>
    <rPh sb="3" eb="5">
      <t>チイキ</t>
    </rPh>
    <rPh sb="5" eb="8">
      <t>レイダンボウ</t>
    </rPh>
    <rPh sb="8" eb="10">
      <t>クイキ</t>
    </rPh>
    <rPh sb="11" eb="13">
      <t>メイショウ</t>
    </rPh>
    <phoneticPr fontId="2"/>
  </si>
  <si>
    <t>１　エネルギー使用の合理化</t>
    <rPh sb="7" eb="9">
      <t>シヨウ</t>
    </rPh>
    <rPh sb="10" eb="13">
      <t>ゴウリカ</t>
    </rPh>
    <phoneticPr fontId="2"/>
  </si>
  <si>
    <t>ア　建築物外皮の熱負荷抑制</t>
    <rPh sb="2" eb="5">
      <t>ケンチクブツ</t>
    </rPh>
    <rPh sb="5" eb="7">
      <t>ガイヒ</t>
    </rPh>
    <rPh sb="8" eb="9">
      <t>ネツ</t>
    </rPh>
    <rPh sb="9" eb="11">
      <t>フカ</t>
    </rPh>
    <rPh sb="11" eb="13">
      <t>ヨクセイ</t>
    </rPh>
    <phoneticPr fontId="2"/>
  </si>
  <si>
    <t>ア　再生可能エネルギーの直接利用</t>
    <rPh sb="2" eb="4">
      <t>サイセイ</t>
    </rPh>
    <rPh sb="4" eb="6">
      <t>カノウ</t>
    </rPh>
    <rPh sb="12" eb="14">
      <t>チョクセツ</t>
    </rPh>
    <rPh sb="14" eb="16">
      <t>リヨウ</t>
    </rPh>
    <phoneticPr fontId="2"/>
  </si>
  <si>
    <t>(カ)全教室数</t>
    <rPh sb="3" eb="4">
      <t>ゼン</t>
    </rPh>
    <rPh sb="4" eb="6">
      <t>キョウシツ</t>
    </rPh>
    <rPh sb="6" eb="7">
      <t>スウ</t>
    </rPh>
    <phoneticPr fontId="2"/>
  </si>
  <si>
    <t>(キ)窓が2方向に面している教室数</t>
    <rPh sb="3" eb="4">
      <t>マド</t>
    </rPh>
    <rPh sb="6" eb="8">
      <t>ホウコウ</t>
    </rPh>
    <rPh sb="9" eb="10">
      <t>メン</t>
    </rPh>
    <rPh sb="14" eb="16">
      <t>キョウシツ</t>
    </rPh>
    <rPh sb="16" eb="17">
      <t>スウ</t>
    </rPh>
    <phoneticPr fontId="2"/>
  </si>
  <si>
    <t>(ク)換気口又は窓が2方向に面している教室数</t>
    <rPh sb="3" eb="6">
      <t>カンキコウ</t>
    </rPh>
    <rPh sb="6" eb="7">
      <t>マタ</t>
    </rPh>
    <rPh sb="8" eb="9">
      <t>マド</t>
    </rPh>
    <phoneticPr fontId="2"/>
  </si>
  <si>
    <t>ア　設備システムの高効率化</t>
    <rPh sb="2" eb="4">
      <t>セツビ</t>
    </rPh>
    <rPh sb="9" eb="13">
      <t>コウコウリツカ</t>
    </rPh>
    <phoneticPr fontId="2"/>
  </si>
  <si>
    <t>(イ) a  ERR</t>
    <phoneticPr fontId="2"/>
  </si>
  <si>
    <t>(1) 建築物の熱負荷の低減</t>
    <rPh sb="4" eb="7">
      <t>ケンチクブツ</t>
    </rPh>
    <rPh sb="8" eb="9">
      <t>ネツ</t>
    </rPh>
    <rPh sb="9" eb="11">
      <t>フカ</t>
    </rPh>
    <rPh sb="12" eb="14">
      <t>テイゲン</t>
    </rPh>
    <phoneticPr fontId="2"/>
  </si>
  <si>
    <t>(2) 再生可能エネルギーの利用</t>
    <rPh sb="4" eb="6">
      <t>サイセイ</t>
    </rPh>
    <rPh sb="6" eb="8">
      <t>カノウ</t>
    </rPh>
    <rPh sb="14" eb="16">
      <t>リヨウ</t>
    </rPh>
    <phoneticPr fontId="2"/>
  </si>
  <si>
    <t>(3)省エネルギーシステム</t>
    <rPh sb="3" eb="4">
      <t>ショウ</t>
    </rPh>
    <phoneticPr fontId="2"/>
  </si>
  <si>
    <t>ア　維持管理、更新、改修、用途の変更等の自由度の確保</t>
    <rPh sb="2" eb="4">
      <t>イジ</t>
    </rPh>
    <rPh sb="4" eb="6">
      <t>カンリ</t>
    </rPh>
    <rPh sb="7" eb="9">
      <t>コウシン</t>
    </rPh>
    <rPh sb="10" eb="12">
      <t>カイシュウ</t>
    </rPh>
    <rPh sb="13" eb="15">
      <t>ヨウト</t>
    </rPh>
    <rPh sb="16" eb="18">
      <t>ヘンコウ</t>
    </rPh>
    <rPh sb="18" eb="19">
      <t>トウ</t>
    </rPh>
    <rPh sb="20" eb="23">
      <t>ジユウド</t>
    </rPh>
    <rPh sb="24" eb="26">
      <t>カクホ</t>
    </rPh>
    <phoneticPr fontId="2"/>
  </si>
  <si>
    <t>イ　躯体の劣化対策</t>
    <rPh sb="2" eb="4">
      <t>クタイ</t>
    </rPh>
    <rPh sb="5" eb="7">
      <t>レッカ</t>
    </rPh>
    <rPh sb="7" eb="9">
      <t>タイサク</t>
    </rPh>
    <phoneticPr fontId="2"/>
  </si>
  <si>
    <t>ア　緑の量の確保</t>
    <rPh sb="2" eb="3">
      <t>ミドリ</t>
    </rPh>
    <rPh sb="4" eb="5">
      <t>リョウ</t>
    </rPh>
    <rPh sb="6" eb="8">
      <t>カクホ</t>
    </rPh>
    <phoneticPr fontId="2"/>
  </si>
  <si>
    <t>(ア)全住戸数</t>
    <rPh sb="3" eb="4">
      <t>ゼン</t>
    </rPh>
    <rPh sb="4" eb="6">
      <t>ジュウコ</t>
    </rPh>
    <rPh sb="6" eb="7">
      <t>スウ</t>
    </rPh>
    <phoneticPr fontId="2"/>
  </si>
  <si>
    <t>(イ)外皮平均熱貫流率（UA）の計算方法</t>
    <rPh sb="3" eb="5">
      <t>ガイヒ</t>
    </rPh>
    <rPh sb="5" eb="7">
      <t>ヘイキン</t>
    </rPh>
    <rPh sb="7" eb="8">
      <t>ネツ</t>
    </rPh>
    <rPh sb="8" eb="10">
      <t>カンリュウ</t>
    </rPh>
    <rPh sb="10" eb="11">
      <t>リツ</t>
    </rPh>
    <rPh sb="16" eb="18">
      <t>ケイサン</t>
    </rPh>
    <rPh sb="18" eb="20">
      <t>ホウホウ</t>
    </rPh>
    <phoneticPr fontId="2"/>
  </si>
  <si>
    <t>(イ)窓が2方向に面している住戸数</t>
    <rPh sb="3" eb="4">
      <t>マド</t>
    </rPh>
    <rPh sb="6" eb="8">
      <t>ホウコウ</t>
    </rPh>
    <rPh sb="9" eb="10">
      <t>メン</t>
    </rPh>
    <rPh sb="14" eb="16">
      <t>ジュウコ</t>
    </rPh>
    <rPh sb="16" eb="17">
      <t>スウ</t>
    </rPh>
    <phoneticPr fontId="2"/>
  </si>
  <si>
    <t>(イ)ERRの計算方法</t>
    <rPh sb="7" eb="9">
      <t>ケイサン</t>
    </rPh>
    <rPh sb="9" eb="11">
      <t>ホウホウ</t>
    </rPh>
    <phoneticPr fontId="2"/>
  </si>
  <si>
    <t>(ウ)外皮平均熱貫流率（UA）</t>
    <rPh sb="3" eb="5">
      <t>ガイヒ</t>
    </rPh>
    <rPh sb="5" eb="7">
      <t>ヘイキン</t>
    </rPh>
    <rPh sb="7" eb="8">
      <t>ネツ</t>
    </rPh>
    <rPh sb="8" eb="10">
      <t>カンリュウ</t>
    </rPh>
    <rPh sb="10" eb="11">
      <t>リツ</t>
    </rPh>
    <phoneticPr fontId="2"/>
  </si>
  <si>
    <t>(ウ)換気口又は窓が2方向に面している住戸数</t>
    <rPh sb="3" eb="6">
      <t>カンキコウ</t>
    </rPh>
    <rPh sb="6" eb="7">
      <t>マタ</t>
    </rPh>
    <rPh sb="8" eb="9">
      <t>マド</t>
    </rPh>
    <rPh sb="19" eb="21">
      <t>ジュウコ</t>
    </rPh>
    <phoneticPr fontId="2"/>
  </si>
  <si>
    <t>(エ)東京ゼロエミ住宅・ZEHに係る事項</t>
    <rPh sb="3" eb="5">
      <t>トウキョウ</t>
    </rPh>
    <rPh sb="9" eb="11">
      <t>ジュウタク</t>
    </rPh>
    <rPh sb="16" eb="17">
      <t>カカワ</t>
    </rPh>
    <rPh sb="18" eb="20">
      <t>ジコウ</t>
    </rPh>
    <phoneticPr fontId="2"/>
  </si>
  <si>
    <t>そのほか</t>
    <phoneticPr fontId="2"/>
  </si>
  <si>
    <t>-</t>
    <phoneticPr fontId="2"/>
  </si>
  <si>
    <t>戸</t>
    <rPh sb="0" eb="1">
      <t>コ</t>
    </rPh>
    <phoneticPr fontId="2"/>
  </si>
  <si>
    <t>％</t>
    <phoneticPr fontId="2"/>
  </si>
  <si>
    <t>〇</t>
    <phoneticPr fontId="2"/>
  </si>
  <si>
    <t>%</t>
    <phoneticPr fontId="2"/>
  </si>
  <si>
    <t>(カ)開口部の熱貫流率（U）</t>
    <rPh sb="3" eb="6">
      <t>カイコウブ</t>
    </rPh>
    <rPh sb="7" eb="8">
      <t>ネツ</t>
    </rPh>
    <rPh sb="8" eb="10">
      <t>カンリュウ</t>
    </rPh>
    <rPh sb="10" eb="11">
      <t>リツ</t>
    </rPh>
    <phoneticPr fontId="2"/>
  </si>
  <si>
    <t>(ア)   判断基準</t>
    <rPh sb="6" eb="8">
      <t>ハンダン</t>
    </rPh>
    <rPh sb="8" eb="10">
      <t>キジュン</t>
    </rPh>
    <phoneticPr fontId="2"/>
  </si>
  <si>
    <t xml:space="preserve">     a 仕様基準</t>
    <rPh sb="7" eb="9">
      <t>シヨウ</t>
    </rPh>
    <rPh sb="9" eb="11">
      <t>キジュン</t>
    </rPh>
    <phoneticPr fontId="2"/>
  </si>
  <si>
    <t xml:space="preserve">     b 性能基準</t>
    <rPh sb="7" eb="9">
      <t>セイノウ</t>
    </rPh>
    <rPh sb="9" eb="11">
      <t>キジュン</t>
    </rPh>
    <phoneticPr fontId="2"/>
  </si>
  <si>
    <t>1 エネルギー使用の合理化</t>
    <rPh sb="7" eb="9">
      <t>シヨウ</t>
    </rPh>
    <rPh sb="10" eb="13">
      <t>ゴウリカ</t>
    </rPh>
    <phoneticPr fontId="2"/>
  </si>
  <si>
    <t>(3) 省エネルギーシステム</t>
    <rPh sb="4" eb="5">
      <t>ショウ</t>
    </rPh>
    <phoneticPr fontId="2"/>
  </si>
  <si>
    <t>(ウ) a ERR</t>
    <phoneticPr fontId="2"/>
  </si>
  <si>
    <t>　   b 住戸部分合計</t>
    <rPh sb="6" eb="8">
      <t>ジュウコ</t>
    </rPh>
    <rPh sb="8" eb="10">
      <t>ブブン</t>
    </rPh>
    <rPh sb="10" eb="12">
      <t>ゴウケイ</t>
    </rPh>
    <phoneticPr fontId="2"/>
  </si>
  <si>
    <t>　   c 共用部（ｹﾞｽﾄﾙｰﾑ)</t>
    <rPh sb="6" eb="8">
      <t>キョウヨウ</t>
    </rPh>
    <rPh sb="8" eb="9">
      <t>ブ</t>
    </rPh>
    <phoneticPr fontId="2"/>
  </si>
  <si>
    <t>　   d 共用部</t>
    <rPh sb="6" eb="8">
      <t>キョウヨウ</t>
    </rPh>
    <rPh sb="8" eb="9">
      <t>ブ</t>
    </rPh>
    <phoneticPr fontId="2"/>
  </si>
  <si>
    <t>　   e 合計</t>
    <rPh sb="6" eb="8">
      <t>ゴウケイ</t>
    </rPh>
    <phoneticPr fontId="2"/>
  </si>
  <si>
    <t>太陽光</t>
    <rPh sb="0" eb="3">
      <t>タイヨウコウ</t>
    </rPh>
    <phoneticPr fontId="2"/>
  </si>
  <si>
    <t>太陽熱</t>
    <rPh sb="0" eb="3">
      <t>タイヨウネツ</t>
    </rPh>
    <phoneticPr fontId="2"/>
  </si>
  <si>
    <t>地中熱</t>
    <rPh sb="0" eb="2">
      <t>チチュウ</t>
    </rPh>
    <rPh sb="2" eb="3">
      <t>ネツ</t>
    </rPh>
    <phoneticPr fontId="2"/>
  </si>
  <si>
    <t>段階</t>
    <rPh sb="0" eb="2">
      <t>ダンカイ</t>
    </rPh>
    <phoneticPr fontId="2"/>
  </si>
  <si>
    <t>PAL</t>
    <phoneticPr fontId="2"/>
  </si>
  <si>
    <t>/  3</t>
    <phoneticPr fontId="2"/>
  </si>
  <si>
    <t>/  4</t>
    <phoneticPr fontId="2"/>
  </si>
  <si>
    <t>ア　再生可能エネルギーの変換利用</t>
    <rPh sb="2" eb="4">
      <t>サイセイ</t>
    </rPh>
    <rPh sb="4" eb="6">
      <t>カノウ</t>
    </rPh>
    <rPh sb="12" eb="14">
      <t>ヘンカン</t>
    </rPh>
    <rPh sb="14" eb="16">
      <t>リヨウ</t>
    </rPh>
    <rPh sb="15" eb="16">
      <t>チョクリ</t>
    </rPh>
    <phoneticPr fontId="2"/>
  </si>
  <si>
    <t>建築物名称</t>
    <rPh sb="0" eb="3">
      <t>ケンチクブツ</t>
    </rPh>
    <rPh sb="3" eb="5">
      <t>メイショウ</t>
    </rPh>
    <phoneticPr fontId="2"/>
  </si>
  <si>
    <t>建築物所在地</t>
    <rPh sb="0" eb="3">
      <t>ケンチクブツ</t>
    </rPh>
    <rPh sb="3" eb="6">
      <t>ショザイチ</t>
    </rPh>
    <phoneticPr fontId="2"/>
  </si>
  <si>
    <t>フラグ</t>
    <phoneticPr fontId="2"/>
  </si>
  <si>
    <t>記載省略</t>
    <rPh sb="0" eb="2">
      <t>キサイ</t>
    </rPh>
    <rPh sb="2" eb="4">
      <t>ショウリャク</t>
    </rPh>
    <phoneticPr fontId="2"/>
  </si>
  <si>
    <t>一致する場合</t>
    <rPh sb="0" eb="2">
      <t>イッチ</t>
    </rPh>
    <rPh sb="4" eb="6">
      <t>バアイ</t>
    </rPh>
    <phoneticPr fontId="2"/>
  </si>
  <si>
    <t>-</t>
    <phoneticPr fontId="29"/>
  </si>
  <si>
    <t>（ブランク）
ホテル等
病院等
百貨店等
事務所等
学校等
飲食店等
集会所等
工場等
その他</t>
  </si>
  <si>
    <t>(1)</t>
    <phoneticPr fontId="29"/>
  </si>
  <si>
    <t>ア
(ア)</t>
    <phoneticPr fontId="29"/>
  </si>
  <si>
    <t>ＰＡＬ*低減率の計算方法</t>
    <rPh sb="4" eb="6">
      <t>テイゲン</t>
    </rPh>
    <rPh sb="6" eb="7">
      <t>リツ</t>
    </rPh>
    <rPh sb="8" eb="10">
      <t>ケイサン</t>
    </rPh>
    <rPh sb="10" eb="12">
      <t>ホウホウ</t>
    </rPh>
    <phoneticPr fontId="2"/>
  </si>
  <si>
    <t>（ブランク）
標準入力法
モデル建物法</t>
  </si>
  <si>
    <t>ア
（イ）-a</t>
    <phoneticPr fontId="29"/>
  </si>
  <si>
    <t>ＰＡＬ*低減率</t>
    <rPh sb="4" eb="6">
      <t>テイゲン</t>
    </rPh>
    <rPh sb="6" eb="7">
      <t>リツ</t>
    </rPh>
    <phoneticPr fontId="2"/>
  </si>
  <si>
    <t>数字</t>
    <rPh sb="0" eb="2">
      <t>スウジ</t>
    </rPh>
    <phoneticPr fontId="29"/>
  </si>
  <si>
    <t>小数（2ケタ）</t>
    <rPh sb="0" eb="2">
      <t>ショウスウ</t>
    </rPh>
    <phoneticPr fontId="29"/>
  </si>
  <si>
    <t>ア
（イ）-b</t>
    <phoneticPr fontId="29"/>
  </si>
  <si>
    <t>ＰＡＬ＊の設計値</t>
    <rPh sb="5" eb="7">
      <t>セッケイ</t>
    </rPh>
    <rPh sb="7" eb="8">
      <t>チ</t>
    </rPh>
    <phoneticPr fontId="2"/>
  </si>
  <si>
    <t>整数</t>
    <rPh sb="0" eb="2">
      <t>セイスウ</t>
    </rPh>
    <phoneticPr fontId="29"/>
  </si>
  <si>
    <t>ア
（イ）-c</t>
    <phoneticPr fontId="29"/>
  </si>
  <si>
    <t>ＰＡＬ＊の基準値</t>
    <rPh sb="5" eb="7">
      <t>キジュン</t>
    </rPh>
    <rPh sb="7" eb="8">
      <t>チ</t>
    </rPh>
    <phoneticPr fontId="2"/>
  </si>
  <si>
    <t>ア
(ウ)</t>
    <phoneticPr fontId="29"/>
  </si>
  <si>
    <t>省エネルギー性能目標値（PAL*低減率）</t>
    <rPh sb="0" eb="1">
      <t>ショウ</t>
    </rPh>
    <rPh sb="6" eb="8">
      <t>セイノウ</t>
    </rPh>
    <rPh sb="8" eb="10">
      <t>モクヒョウ</t>
    </rPh>
    <rPh sb="10" eb="11">
      <t>アタイ</t>
    </rPh>
    <rPh sb="16" eb="18">
      <t>テイゲン</t>
    </rPh>
    <rPh sb="18" eb="19">
      <t>リツ</t>
    </rPh>
    <phoneticPr fontId="2"/>
  </si>
  <si>
    <t>ア
(エ)</t>
    <phoneticPr fontId="29"/>
  </si>
  <si>
    <t>外壁の熱貫流率</t>
    <rPh sb="0" eb="2">
      <t>ガイヘキ</t>
    </rPh>
    <rPh sb="3" eb="4">
      <t>ネツ</t>
    </rPh>
    <rPh sb="4" eb="6">
      <t>カンリュウ</t>
    </rPh>
    <rPh sb="6" eb="7">
      <t>リツ</t>
    </rPh>
    <phoneticPr fontId="2"/>
  </si>
  <si>
    <t>ア
(オ)</t>
    <phoneticPr fontId="29"/>
  </si>
  <si>
    <t>屋根の熱貫流率</t>
    <rPh sb="0" eb="2">
      <t>ヤネ</t>
    </rPh>
    <rPh sb="3" eb="4">
      <t>ネツ</t>
    </rPh>
    <rPh sb="4" eb="6">
      <t>カンリュウ</t>
    </rPh>
    <rPh sb="6" eb="7">
      <t>リツ</t>
    </rPh>
    <phoneticPr fontId="2"/>
  </si>
  <si>
    <t>ア
(カ)</t>
    <phoneticPr fontId="29"/>
  </si>
  <si>
    <t>開口部の熱貫流率</t>
    <rPh sb="0" eb="3">
      <t>カイコウブ</t>
    </rPh>
    <rPh sb="4" eb="5">
      <t>ネツ</t>
    </rPh>
    <rPh sb="5" eb="7">
      <t>カンリュウ</t>
    </rPh>
    <rPh sb="7" eb="8">
      <t>リツ</t>
    </rPh>
    <phoneticPr fontId="2"/>
  </si>
  <si>
    <t>ア
(キ)</t>
    <phoneticPr fontId="29"/>
  </si>
  <si>
    <t>窓の日射熱取得率</t>
    <rPh sb="0" eb="1">
      <t>マド</t>
    </rPh>
    <rPh sb="2" eb="4">
      <t>ニッシャ</t>
    </rPh>
    <rPh sb="4" eb="5">
      <t>ネツ</t>
    </rPh>
    <rPh sb="5" eb="8">
      <t>シュトクリツ</t>
    </rPh>
    <phoneticPr fontId="2"/>
  </si>
  <si>
    <t>小数（１ケタ）</t>
    <rPh sb="0" eb="2">
      <t>ショウスウ</t>
    </rPh>
    <phoneticPr fontId="29"/>
  </si>
  <si>
    <t>ア</t>
    <phoneticPr fontId="29"/>
  </si>
  <si>
    <t>適合状況</t>
    <rPh sb="0" eb="2">
      <t>テキゴウ</t>
    </rPh>
    <rPh sb="2" eb="4">
      <t>ジョウキョウ</t>
    </rPh>
    <phoneticPr fontId="29"/>
  </si>
  <si>
    <t>適用する
適用しない
記載省略</t>
    <rPh sb="0" eb="2">
      <t>テキヨウ</t>
    </rPh>
    <rPh sb="5" eb="7">
      <t>テキヨウ</t>
    </rPh>
    <rPh sb="11" eb="13">
      <t>キサイ</t>
    </rPh>
    <rPh sb="13" eb="15">
      <t>ショウリャク</t>
    </rPh>
    <phoneticPr fontId="29"/>
  </si>
  <si>
    <t>1　適用する
2　適用しない
4　記載省略</t>
    <rPh sb="2" eb="4">
      <t>テキヨウ</t>
    </rPh>
    <rPh sb="9" eb="11">
      <t>テキヨウ</t>
    </rPh>
    <rPh sb="17" eb="19">
      <t>キサイ</t>
    </rPh>
    <rPh sb="19" eb="21">
      <t>ショウリャク</t>
    </rPh>
    <phoneticPr fontId="29"/>
  </si>
  <si>
    <t>評価基準の段階</t>
    <rPh sb="0" eb="2">
      <t>ヒョウカ</t>
    </rPh>
    <rPh sb="2" eb="4">
      <t>キジュン</t>
    </rPh>
    <rPh sb="5" eb="7">
      <t>ダンカイ</t>
    </rPh>
    <phoneticPr fontId="29"/>
  </si>
  <si>
    <t>（ブランク）
段階1
段階2
段階3</t>
    <rPh sb="7" eb="9">
      <t>ダンカイ</t>
    </rPh>
    <rPh sb="11" eb="13">
      <t>ダンカイ</t>
    </rPh>
    <rPh sb="15" eb="17">
      <t>ダンカイ</t>
    </rPh>
    <phoneticPr fontId="29"/>
  </si>
  <si>
    <t xml:space="preserve"> 　（ブランク）
1　段階1
2　段階2
3　段階3</t>
    <rPh sb="11" eb="13">
      <t>ダンカイ</t>
    </rPh>
    <rPh sb="17" eb="19">
      <t>ダンカイ</t>
    </rPh>
    <rPh sb="23" eb="25">
      <t>ダンカイ</t>
    </rPh>
    <phoneticPr fontId="29"/>
  </si>
  <si>
    <t>(2)</t>
    <phoneticPr fontId="29"/>
  </si>
  <si>
    <t>（ブランク）
無
有</t>
    <rPh sb="7" eb="8">
      <t>ナ</t>
    </rPh>
    <rPh sb="9" eb="10">
      <t>ア</t>
    </rPh>
    <phoneticPr fontId="29"/>
  </si>
  <si>
    <t>　（ブランク）
0：無
1：有</t>
    <rPh sb="10" eb="11">
      <t>ナ</t>
    </rPh>
    <rPh sb="14" eb="15">
      <t>アリ</t>
    </rPh>
    <phoneticPr fontId="29"/>
  </si>
  <si>
    <t>ア
(イ)</t>
    <phoneticPr fontId="29"/>
  </si>
  <si>
    <t>再生可能エネルギーの直接利用量</t>
    <rPh sb="0" eb="2">
      <t>サイセイ</t>
    </rPh>
    <rPh sb="2" eb="4">
      <t>カノウ</t>
    </rPh>
    <rPh sb="10" eb="12">
      <t>チョクセツ</t>
    </rPh>
    <rPh sb="12" eb="14">
      <t>リヨウ</t>
    </rPh>
    <rPh sb="14" eb="15">
      <t>リョウ</t>
    </rPh>
    <phoneticPr fontId="29"/>
  </si>
  <si>
    <t>全教室数</t>
    <rPh sb="0" eb="1">
      <t>ゼン</t>
    </rPh>
    <rPh sb="1" eb="3">
      <t>キョウシツ</t>
    </rPh>
    <rPh sb="3" eb="4">
      <t>スウ</t>
    </rPh>
    <phoneticPr fontId="29"/>
  </si>
  <si>
    <t>窓が2方向に面している教室数</t>
    <rPh sb="0" eb="1">
      <t>マド</t>
    </rPh>
    <rPh sb="3" eb="5">
      <t>ホウコウ</t>
    </rPh>
    <rPh sb="6" eb="7">
      <t>メン</t>
    </rPh>
    <rPh sb="11" eb="13">
      <t>キョウシツ</t>
    </rPh>
    <rPh sb="13" eb="14">
      <t>スウ</t>
    </rPh>
    <phoneticPr fontId="29"/>
  </si>
  <si>
    <t>採光を満たす教室割合</t>
    <rPh sb="0" eb="2">
      <t>サイコウ</t>
    </rPh>
    <rPh sb="3" eb="4">
      <t>ミ</t>
    </rPh>
    <rPh sb="6" eb="8">
      <t>キョウシツ</t>
    </rPh>
    <rPh sb="8" eb="10">
      <t>ワリアイ</t>
    </rPh>
    <phoneticPr fontId="29"/>
  </si>
  <si>
    <t>ア
(ク)</t>
    <phoneticPr fontId="29"/>
  </si>
  <si>
    <t>換気口又は窓が2方向に面している教室数</t>
  </si>
  <si>
    <t>通風を満たす教室割合</t>
    <rPh sb="0" eb="2">
      <t>ツウフウ</t>
    </rPh>
    <rPh sb="3" eb="4">
      <t>ミ</t>
    </rPh>
    <rPh sb="6" eb="8">
      <t>キョウシツ</t>
    </rPh>
    <rPh sb="8" eb="10">
      <t>ワリアイ</t>
    </rPh>
    <phoneticPr fontId="29"/>
  </si>
  <si>
    <t>イ
（ア）</t>
    <phoneticPr fontId="29"/>
  </si>
  <si>
    <t>イ
（イ）</t>
    <phoneticPr fontId="29"/>
  </si>
  <si>
    <t>イ
（ウ）</t>
    <phoneticPr fontId="29"/>
  </si>
  <si>
    <t>イ
（エ）-a</t>
    <phoneticPr fontId="29"/>
  </si>
  <si>
    <t>イ
（エ）-b</t>
    <phoneticPr fontId="29"/>
  </si>
  <si>
    <t>文字</t>
    <rPh sb="0" eb="2">
      <t>モジ</t>
    </rPh>
    <phoneticPr fontId="29"/>
  </si>
  <si>
    <t>イ
（オ）</t>
    <phoneticPr fontId="29"/>
  </si>
  <si>
    <t>合計容量</t>
    <rPh sb="0" eb="2">
      <t>ゴウケイ</t>
    </rPh>
    <rPh sb="2" eb="4">
      <t>ヨウリョウ</t>
    </rPh>
    <phoneticPr fontId="2"/>
  </si>
  <si>
    <t>イ</t>
    <phoneticPr fontId="29"/>
  </si>
  <si>
    <t>ウ
（ア）</t>
    <phoneticPr fontId="29"/>
  </si>
  <si>
    <t>CO2排出係数_全事業者平均超え</t>
    <rPh sb="3" eb="5">
      <t>ハイシュツ</t>
    </rPh>
    <rPh sb="5" eb="7">
      <t>ケイスウ</t>
    </rPh>
    <rPh sb="8" eb="9">
      <t>ゼン</t>
    </rPh>
    <rPh sb="9" eb="12">
      <t>ジギョウシャ</t>
    </rPh>
    <rPh sb="12" eb="14">
      <t>ヘイキン</t>
    </rPh>
    <rPh sb="14" eb="15">
      <t>コ</t>
    </rPh>
    <phoneticPr fontId="29"/>
  </si>
  <si>
    <t>（ブランク）
○</t>
    <phoneticPr fontId="29"/>
  </si>
  <si>
    <t>CO2排出係数_全事業者平均以下かつ0.37超え</t>
    <rPh sb="3" eb="5">
      <t>ハイシュツ</t>
    </rPh>
    <rPh sb="5" eb="7">
      <t>ケイスウ</t>
    </rPh>
    <rPh sb="8" eb="9">
      <t>ゼン</t>
    </rPh>
    <rPh sb="9" eb="12">
      <t>ジギョウシャ</t>
    </rPh>
    <rPh sb="12" eb="14">
      <t>ヘイキン</t>
    </rPh>
    <rPh sb="14" eb="16">
      <t>イカ</t>
    </rPh>
    <rPh sb="22" eb="23">
      <t>コ</t>
    </rPh>
    <phoneticPr fontId="29"/>
  </si>
  <si>
    <t>CO2排出係数_0.37以下</t>
    <rPh sb="3" eb="5">
      <t>ハイシュツ</t>
    </rPh>
    <rPh sb="5" eb="7">
      <t>ケイスウ</t>
    </rPh>
    <rPh sb="12" eb="14">
      <t>イカ</t>
    </rPh>
    <phoneticPr fontId="29"/>
  </si>
  <si>
    <t>ウ
（イ）</t>
    <phoneticPr fontId="29"/>
  </si>
  <si>
    <t>再エネ利用率_20％未満</t>
    <rPh sb="0" eb="1">
      <t>サイ</t>
    </rPh>
    <rPh sb="3" eb="6">
      <t>リヨウリツ</t>
    </rPh>
    <rPh sb="10" eb="12">
      <t>ミマン</t>
    </rPh>
    <phoneticPr fontId="29"/>
  </si>
  <si>
    <t>再エネ利用率_20％-30％未満</t>
    <rPh sb="0" eb="1">
      <t>サイ</t>
    </rPh>
    <rPh sb="3" eb="6">
      <t>リヨウリツ</t>
    </rPh>
    <rPh sb="14" eb="16">
      <t>ミマン</t>
    </rPh>
    <phoneticPr fontId="29"/>
  </si>
  <si>
    <t>再エネ利用率_30％以上</t>
    <rPh sb="0" eb="1">
      <t>サイ</t>
    </rPh>
    <rPh sb="3" eb="6">
      <t>リヨウリツ</t>
    </rPh>
    <rPh sb="10" eb="12">
      <t>イジョウ</t>
    </rPh>
    <phoneticPr fontId="29"/>
  </si>
  <si>
    <t>ウ</t>
    <phoneticPr fontId="29"/>
  </si>
  <si>
    <t>(3)</t>
    <phoneticPr fontId="29"/>
  </si>
  <si>
    <t>エ
（ア）</t>
    <phoneticPr fontId="29"/>
  </si>
  <si>
    <t>ERR計算方法</t>
    <rPh sb="3" eb="5">
      <t>ケイサン</t>
    </rPh>
    <rPh sb="5" eb="7">
      <t>ホウホウ</t>
    </rPh>
    <phoneticPr fontId="29"/>
  </si>
  <si>
    <t>（ブランク）
標準入力法
モデル建物法</t>
    <rPh sb="7" eb="9">
      <t>ヒョウジュン</t>
    </rPh>
    <rPh sb="9" eb="11">
      <t>ニュウリョク</t>
    </rPh>
    <rPh sb="11" eb="12">
      <t>ホウ</t>
    </rPh>
    <rPh sb="16" eb="18">
      <t>タテモノ</t>
    </rPh>
    <rPh sb="18" eb="19">
      <t>ホウ</t>
    </rPh>
    <phoneticPr fontId="29"/>
  </si>
  <si>
    <t>エ
（イ）-a</t>
    <phoneticPr fontId="29"/>
  </si>
  <si>
    <t>ERR</t>
    <phoneticPr fontId="29"/>
  </si>
  <si>
    <t>エ
（イ）-b</t>
    <phoneticPr fontId="29"/>
  </si>
  <si>
    <t>設計一次エネ</t>
    <rPh sb="0" eb="2">
      <t>セッケイ</t>
    </rPh>
    <rPh sb="2" eb="4">
      <t>イチジ</t>
    </rPh>
    <phoneticPr fontId="29"/>
  </si>
  <si>
    <t>エ
（イ）-c</t>
    <phoneticPr fontId="29"/>
  </si>
  <si>
    <t>基準一次エネ</t>
    <rPh sb="0" eb="2">
      <t>キジュン</t>
    </rPh>
    <rPh sb="2" eb="4">
      <t>イチジ</t>
    </rPh>
    <phoneticPr fontId="29"/>
  </si>
  <si>
    <t>エ
（ウ）</t>
    <phoneticPr fontId="29"/>
  </si>
  <si>
    <t>ZEB事項</t>
    <rPh sb="3" eb="5">
      <t>ジコウ</t>
    </rPh>
    <phoneticPr fontId="29"/>
  </si>
  <si>
    <t>エ
（エ）</t>
    <phoneticPr fontId="29"/>
  </si>
  <si>
    <t>ERR目標値</t>
    <rPh sb="3" eb="6">
      <t>モクヒョウチ</t>
    </rPh>
    <phoneticPr fontId="29"/>
  </si>
  <si>
    <t>一次エネ消費率_空調</t>
    <rPh sb="0" eb="2">
      <t>イチジ</t>
    </rPh>
    <rPh sb="4" eb="6">
      <t>ショウヒ</t>
    </rPh>
    <rPh sb="6" eb="7">
      <t>リツ</t>
    </rPh>
    <rPh sb="8" eb="10">
      <t>クウチョウ</t>
    </rPh>
    <phoneticPr fontId="29"/>
  </si>
  <si>
    <t>一次エネ消費率_換気</t>
    <rPh sb="0" eb="2">
      <t>イチジ</t>
    </rPh>
    <rPh sb="4" eb="6">
      <t>ショウヒ</t>
    </rPh>
    <rPh sb="6" eb="7">
      <t>リツ</t>
    </rPh>
    <rPh sb="8" eb="10">
      <t>カンキ</t>
    </rPh>
    <phoneticPr fontId="29"/>
  </si>
  <si>
    <t>一次エネ消費率_照明</t>
    <rPh sb="0" eb="2">
      <t>イチジ</t>
    </rPh>
    <rPh sb="4" eb="6">
      <t>ショウヒ</t>
    </rPh>
    <rPh sb="6" eb="7">
      <t>リツ</t>
    </rPh>
    <rPh sb="8" eb="10">
      <t>ショウメイ</t>
    </rPh>
    <phoneticPr fontId="29"/>
  </si>
  <si>
    <t>一次エネ消費率_給湯</t>
    <rPh sb="0" eb="2">
      <t>イチジ</t>
    </rPh>
    <rPh sb="4" eb="6">
      <t>ショウヒ</t>
    </rPh>
    <rPh sb="6" eb="7">
      <t>リツ</t>
    </rPh>
    <rPh sb="8" eb="10">
      <t>キュウトウ</t>
    </rPh>
    <phoneticPr fontId="29"/>
  </si>
  <si>
    <t>一次エネ消費率_昇降機</t>
    <rPh sb="0" eb="2">
      <t>イチジ</t>
    </rPh>
    <rPh sb="4" eb="6">
      <t>ショウヒ</t>
    </rPh>
    <rPh sb="6" eb="7">
      <t>リツ</t>
    </rPh>
    <rPh sb="8" eb="11">
      <t>ショウコウキ</t>
    </rPh>
    <phoneticPr fontId="29"/>
  </si>
  <si>
    <t>一次エネ消費率_その他</t>
    <rPh sb="0" eb="2">
      <t>イチジ</t>
    </rPh>
    <rPh sb="4" eb="6">
      <t>ショウヒ</t>
    </rPh>
    <rPh sb="6" eb="7">
      <t>リツ</t>
    </rPh>
    <rPh sb="10" eb="11">
      <t>タ</t>
    </rPh>
    <phoneticPr fontId="29"/>
  </si>
  <si>
    <t>エ
（カ）</t>
    <phoneticPr fontId="29"/>
  </si>
  <si>
    <t>設計一次エネ_空調</t>
    <rPh sb="0" eb="2">
      <t>セッケイ</t>
    </rPh>
    <rPh sb="2" eb="4">
      <t>イチジ</t>
    </rPh>
    <rPh sb="7" eb="9">
      <t>クウチョウ</t>
    </rPh>
    <phoneticPr fontId="29"/>
  </si>
  <si>
    <t>設計一次エネ_換気</t>
    <rPh sb="0" eb="2">
      <t>セッケイ</t>
    </rPh>
    <rPh sb="2" eb="4">
      <t>イチジ</t>
    </rPh>
    <rPh sb="7" eb="9">
      <t>カンキ</t>
    </rPh>
    <phoneticPr fontId="29"/>
  </si>
  <si>
    <t>設計一次エネ_照明</t>
    <rPh sb="0" eb="2">
      <t>セッケイ</t>
    </rPh>
    <rPh sb="2" eb="4">
      <t>イチジ</t>
    </rPh>
    <rPh sb="7" eb="9">
      <t>ショウメイ</t>
    </rPh>
    <phoneticPr fontId="29"/>
  </si>
  <si>
    <t>設計一次エネ_給湯</t>
    <rPh sb="0" eb="2">
      <t>セッケイ</t>
    </rPh>
    <rPh sb="2" eb="4">
      <t>イチジ</t>
    </rPh>
    <rPh sb="7" eb="9">
      <t>キュウトウ</t>
    </rPh>
    <phoneticPr fontId="29"/>
  </si>
  <si>
    <t>設計一次エネ_昇降機</t>
    <rPh sb="0" eb="2">
      <t>セッケイ</t>
    </rPh>
    <rPh sb="2" eb="4">
      <t>イチジ</t>
    </rPh>
    <rPh sb="7" eb="10">
      <t>ショウコウキ</t>
    </rPh>
    <phoneticPr fontId="29"/>
  </si>
  <si>
    <t>設計一次エネ_その他</t>
    <rPh sb="0" eb="2">
      <t>セッケイ</t>
    </rPh>
    <rPh sb="2" eb="4">
      <t>イチジ</t>
    </rPh>
    <rPh sb="9" eb="10">
      <t>タ</t>
    </rPh>
    <phoneticPr fontId="29"/>
  </si>
  <si>
    <t>エ
（キ）</t>
    <phoneticPr fontId="29"/>
  </si>
  <si>
    <t>基準一次エネ_空調</t>
    <rPh sb="0" eb="2">
      <t>キジュン</t>
    </rPh>
    <rPh sb="2" eb="4">
      <t>イチジ</t>
    </rPh>
    <rPh sb="7" eb="9">
      <t>クウチョウ</t>
    </rPh>
    <phoneticPr fontId="29"/>
  </si>
  <si>
    <t>基準一次エネ_換気</t>
    <rPh sb="0" eb="2">
      <t>キジュン</t>
    </rPh>
    <rPh sb="2" eb="4">
      <t>イチジ</t>
    </rPh>
    <rPh sb="7" eb="9">
      <t>カンキ</t>
    </rPh>
    <phoneticPr fontId="29"/>
  </si>
  <si>
    <t>基準一次エネ_照明</t>
    <rPh sb="0" eb="2">
      <t>キジュン</t>
    </rPh>
    <rPh sb="2" eb="4">
      <t>イチジ</t>
    </rPh>
    <rPh sb="7" eb="9">
      <t>ショウメイ</t>
    </rPh>
    <phoneticPr fontId="29"/>
  </si>
  <si>
    <t>基準一次エネ_給湯</t>
    <rPh sb="0" eb="2">
      <t>キジュン</t>
    </rPh>
    <rPh sb="2" eb="4">
      <t>イチジ</t>
    </rPh>
    <rPh sb="7" eb="9">
      <t>キュウトウ</t>
    </rPh>
    <phoneticPr fontId="29"/>
  </si>
  <si>
    <t>基準一次エネ_昇降機</t>
    <rPh sb="0" eb="2">
      <t>キジュン</t>
    </rPh>
    <rPh sb="2" eb="4">
      <t>イチジ</t>
    </rPh>
    <rPh sb="7" eb="10">
      <t>ショウコウキ</t>
    </rPh>
    <phoneticPr fontId="29"/>
  </si>
  <si>
    <t>基準一次エネ_その他</t>
    <rPh sb="0" eb="2">
      <t>キジュン</t>
    </rPh>
    <rPh sb="2" eb="4">
      <t>イチジ</t>
    </rPh>
    <rPh sb="9" eb="10">
      <t>タ</t>
    </rPh>
    <phoneticPr fontId="29"/>
  </si>
  <si>
    <t>エ
（ク）</t>
    <phoneticPr fontId="29"/>
  </si>
  <si>
    <t>高効率熱源機器</t>
    <rPh sb="0" eb="3">
      <t>コウコウリツ</t>
    </rPh>
    <rPh sb="3" eb="5">
      <t>ネツゲン</t>
    </rPh>
    <rPh sb="5" eb="7">
      <t>キキ</t>
    </rPh>
    <phoneticPr fontId="29"/>
  </si>
  <si>
    <t>熱源台数制御</t>
    <rPh sb="0" eb="2">
      <t>ネツゲン</t>
    </rPh>
    <rPh sb="2" eb="4">
      <t>ダイスウ</t>
    </rPh>
    <rPh sb="4" eb="6">
      <t>セイギョ</t>
    </rPh>
    <phoneticPr fontId="29"/>
  </si>
  <si>
    <t>エ
（ケ）</t>
    <phoneticPr fontId="29"/>
  </si>
  <si>
    <t>全熱交換器</t>
    <rPh sb="0" eb="1">
      <t>ゼン</t>
    </rPh>
    <rPh sb="1" eb="5">
      <t>ネツコウカンキ</t>
    </rPh>
    <phoneticPr fontId="29"/>
  </si>
  <si>
    <t>外気冷房システム</t>
    <rPh sb="0" eb="2">
      <t>ガイキ</t>
    </rPh>
    <rPh sb="2" eb="4">
      <t>レイボウ</t>
    </rPh>
    <phoneticPr fontId="29"/>
  </si>
  <si>
    <t>予熱時外気取り入れ停止</t>
    <rPh sb="0" eb="2">
      <t>ヨネツ</t>
    </rPh>
    <rPh sb="2" eb="3">
      <t>ジ</t>
    </rPh>
    <rPh sb="3" eb="5">
      <t>ガイキ</t>
    </rPh>
    <rPh sb="5" eb="6">
      <t>ト</t>
    </rPh>
    <rPh sb="7" eb="8">
      <t>イ</t>
    </rPh>
    <rPh sb="9" eb="11">
      <t>テイシ</t>
    </rPh>
    <phoneticPr fontId="29"/>
  </si>
  <si>
    <t>全熱交換器自動換気切替機能</t>
    <rPh sb="0" eb="1">
      <t>ゼン</t>
    </rPh>
    <rPh sb="1" eb="5">
      <t>ネツコウカンキ</t>
    </rPh>
    <rPh sb="5" eb="7">
      <t>ジドウ</t>
    </rPh>
    <rPh sb="7" eb="9">
      <t>カンキ</t>
    </rPh>
    <rPh sb="9" eb="11">
      <t>キリカエ</t>
    </rPh>
    <rPh sb="11" eb="13">
      <t>キノウ</t>
    </rPh>
    <phoneticPr fontId="29"/>
  </si>
  <si>
    <t>エ
（コ）</t>
    <phoneticPr fontId="29"/>
  </si>
  <si>
    <t>変風量制御</t>
    <rPh sb="0" eb="1">
      <t>ヘン</t>
    </rPh>
    <rPh sb="1" eb="3">
      <t>フウリョウ</t>
    </rPh>
    <rPh sb="3" eb="5">
      <t>セイギョ</t>
    </rPh>
    <phoneticPr fontId="29"/>
  </si>
  <si>
    <t>エ
（サ）</t>
    <phoneticPr fontId="29"/>
  </si>
  <si>
    <t>送風量制御</t>
    <rPh sb="0" eb="2">
      <t>ソウフウ</t>
    </rPh>
    <rPh sb="2" eb="3">
      <t>リョウ</t>
    </rPh>
    <rPh sb="3" eb="5">
      <t>セイギョ</t>
    </rPh>
    <phoneticPr fontId="29"/>
  </si>
  <si>
    <t>エ
（シ）</t>
    <phoneticPr fontId="29"/>
  </si>
  <si>
    <t>在室検知制御</t>
    <rPh sb="0" eb="2">
      <t>ザイシツ</t>
    </rPh>
    <rPh sb="2" eb="4">
      <t>ケンチ</t>
    </rPh>
    <rPh sb="4" eb="6">
      <t>セイギョ</t>
    </rPh>
    <phoneticPr fontId="29"/>
  </si>
  <si>
    <t>明るさ検知制御</t>
    <rPh sb="0" eb="1">
      <t>アカ</t>
    </rPh>
    <rPh sb="3" eb="5">
      <t>ケンチ</t>
    </rPh>
    <rPh sb="5" eb="7">
      <t>セイギョ</t>
    </rPh>
    <phoneticPr fontId="29"/>
  </si>
  <si>
    <t>タイムスケジュール制御</t>
    <rPh sb="9" eb="11">
      <t>セイギョ</t>
    </rPh>
    <phoneticPr fontId="29"/>
  </si>
  <si>
    <t>初期照度補正制御</t>
    <rPh sb="0" eb="2">
      <t>ショキ</t>
    </rPh>
    <rPh sb="2" eb="4">
      <t>ショウド</t>
    </rPh>
    <rPh sb="4" eb="6">
      <t>ホセイ</t>
    </rPh>
    <rPh sb="6" eb="8">
      <t>セイギョ</t>
    </rPh>
    <phoneticPr fontId="29"/>
  </si>
  <si>
    <t>エ
（ス）</t>
    <phoneticPr fontId="29"/>
  </si>
  <si>
    <t>VVVF</t>
    <phoneticPr fontId="29"/>
  </si>
  <si>
    <t>エ
（セ）</t>
    <phoneticPr fontId="29"/>
  </si>
  <si>
    <t>空調ポンプ制御の高度化</t>
    <rPh sb="0" eb="2">
      <t>クウチョウ</t>
    </rPh>
    <rPh sb="5" eb="7">
      <t>セイギョ</t>
    </rPh>
    <rPh sb="8" eb="11">
      <t>コウドカ</t>
    </rPh>
    <phoneticPr fontId="29"/>
  </si>
  <si>
    <t>フリークーリング</t>
    <phoneticPr fontId="29"/>
  </si>
  <si>
    <t>冷却塔ファン・インバータ制御</t>
    <rPh sb="0" eb="3">
      <t>レイキャクトウ</t>
    </rPh>
    <rPh sb="12" eb="14">
      <t>セイギョ</t>
    </rPh>
    <phoneticPr fontId="29"/>
  </si>
  <si>
    <t>CO2濃度による外気量制御</t>
    <rPh sb="3" eb="5">
      <t>ノウド</t>
    </rPh>
    <rPh sb="8" eb="10">
      <t>ガイキ</t>
    </rPh>
    <rPh sb="10" eb="11">
      <t>リョウ</t>
    </rPh>
    <rPh sb="11" eb="13">
      <t>セイギョ</t>
    </rPh>
    <phoneticPr fontId="29"/>
  </si>
  <si>
    <t>自然換気システム</t>
    <rPh sb="0" eb="2">
      <t>シゼン</t>
    </rPh>
    <rPh sb="2" eb="4">
      <t>カンキ</t>
    </rPh>
    <phoneticPr fontId="29"/>
  </si>
  <si>
    <t>デシカント空調システム</t>
    <rPh sb="5" eb="7">
      <t>クウチョウ</t>
    </rPh>
    <phoneticPr fontId="29"/>
  </si>
  <si>
    <t>クール・ヒートトレンチシステム</t>
    <phoneticPr fontId="29"/>
  </si>
  <si>
    <t>空調ファン制御の高度化</t>
    <rPh sb="0" eb="2">
      <t>クウチョウ</t>
    </rPh>
    <rPh sb="5" eb="7">
      <t>セイギョ</t>
    </rPh>
    <rPh sb="8" eb="11">
      <t>コウドカ</t>
    </rPh>
    <phoneticPr fontId="29"/>
  </si>
  <si>
    <t>照明のゾーニング制御</t>
    <rPh sb="0" eb="2">
      <t>ショウメイ</t>
    </rPh>
    <rPh sb="8" eb="10">
      <t>セイギョ</t>
    </rPh>
    <phoneticPr fontId="29"/>
  </si>
  <si>
    <t>コージェネレーションシステム定格出力</t>
    <rPh sb="14" eb="16">
      <t>テイカク</t>
    </rPh>
    <rPh sb="16" eb="18">
      <t>シュツリョク</t>
    </rPh>
    <phoneticPr fontId="29"/>
  </si>
  <si>
    <t>整数</t>
    <rPh sb="0" eb="2">
      <t>セイスウ</t>
    </rPh>
    <phoneticPr fontId="29"/>
  </si>
  <si>
    <t>エ</t>
    <phoneticPr fontId="29"/>
  </si>
  <si>
    <t>(4)</t>
    <phoneticPr fontId="29"/>
  </si>
  <si>
    <t>ア
（ア）</t>
    <phoneticPr fontId="29"/>
  </si>
  <si>
    <t>ア
（イ）</t>
    <phoneticPr fontId="29"/>
  </si>
  <si>
    <t>地域冷暖房熱の受入有無</t>
    <rPh sb="0" eb="2">
      <t>チイキ</t>
    </rPh>
    <rPh sb="2" eb="5">
      <t>レイダンボウ</t>
    </rPh>
    <rPh sb="5" eb="6">
      <t>ネツ</t>
    </rPh>
    <rPh sb="7" eb="9">
      <t>ウケイレ</t>
    </rPh>
    <rPh sb="9" eb="11">
      <t>ウム</t>
    </rPh>
    <phoneticPr fontId="29"/>
  </si>
  <si>
    <t>ア
（ウ）</t>
    <phoneticPr fontId="29"/>
  </si>
  <si>
    <t>地域冷暖房区域名称</t>
    <rPh sb="0" eb="2">
      <t>チイキ</t>
    </rPh>
    <rPh sb="2" eb="5">
      <t>レイダンボウ</t>
    </rPh>
    <rPh sb="5" eb="7">
      <t>クイキ</t>
    </rPh>
    <rPh sb="7" eb="9">
      <t>メイショウ</t>
    </rPh>
    <phoneticPr fontId="29"/>
  </si>
  <si>
    <t>ア
（エ）</t>
    <phoneticPr fontId="29"/>
  </si>
  <si>
    <t>エネルギー効率値</t>
    <rPh sb="5" eb="7">
      <t>コウリツ</t>
    </rPh>
    <rPh sb="7" eb="8">
      <t>アタイ</t>
    </rPh>
    <phoneticPr fontId="29"/>
  </si>
  <si>
    <t>小数点2ケタ</t>
    <rPh sb="0" eb="2">
      <t>ショウスウ</t>
    </rPh>
    <rPh sb="2" eb="3">
      <t>テン</t>
    </rPh>
    <phoneticPr fontId="29"/>
  </si>
  <si>
    <t>熱供給媒体</t>
    <rPh sb="0" eb="1">
      <t>ネツ</t>
    </rPh>
    <rPh sb="1" eb="3">
      <t>キョウキュウ</t>
    </rPh>
    <rPh sb="3" eb="5">
      <t>バイタイ</t>
    </rPh>
    <phoneticPr fontId="29"/>
  </si>
  <si>
    <t>（ブランク）
蒸気を含む
蒸気を含まない</t>
    <rPh sb="7" eb="9">
      <t>ジョウキ</t>
    </rPh>
    <rPh sb="10" eb="11">
      <t>フク</t>
    </rPh>
    <rPh sb="13" eb="15">
      <t>ジョウキ</t>
    </rPh>
    <rPh sb="16" eb="17">
      <t>フク</t>
    </rPh>
    <phoneticPr fontId="29"/>
  </si>
  <si>
    <t>ア
（オ）</t>
    <phoneticPr fontId="29"/>
  </si>
  <si>
    <t>複数の建築物間の熱融通有無</t>
    <rPh sb="0" eb="2">
      <t>フクスウ</t>
    </rPh>
    <rPh sb="3" eb="6">
      <t>ケンチクブツ</t>
    </rPh>
    <rPh sb="6" eb="7">
      <t>カン</t>
    </rPh>
    <rPh sb="8" eb="9">
      <t>ネツ</t>
    </rPh>
    <rPh sb="9" eb="11">
      <t>ユウズウ</t>
    </rPh>
    <rPh sb="11" eb="13">
      <t>ウム</t>
    </rPh>
    <phoneticPr fontId="29"/>
  </si>
  <si>
    <t>ア
（カ）</t>
    <phoneticPr fontId="29"/>
  </si>
  <si>
    <t>複数の建築物間の空調排熱利用の有無</t>
    <rPh sb="0" eb="2">
      <t>フクスウ</t>
    </rPh>
    <rPh sb="3" eb="6">
      <t>ケンチクブツ</t>
    </rPh>
    <rPh sb="6" eb="7">
      <t>カン</t>
    </rPh>
    <rPh sb="8" eb="10">
      <t>クウチョウ</t>
    </rPh>
    <rPh sb="10" eb="12">
      <t>ハイネツ</t>
    </rPh>
    <rPh sb="12" eb="14">
      <t>リヨウ</t>
    </rPh>
    <rPh sb="15" eb="17">
      <t>ウム</t>
    </rPh>
    <phoneticPr fontId="29"/>
  </si>
  <si>
    <t>ア
（キ）</t>
    <phoneticPr fontId="29"/>
  </si>
  <si>
    <t>空調排熱以外のエネルギー利用の有無</t>
    <rPh sb="0" eb="2">
      <t>クウチョウ</t>
    </rPh>
    <rPh sb="2" eb="4">
      <t>ハイネツ</t>
    </rPh>
    <rPh sb="4" eb="6">
      <t>イガイ</t>
    </rPh>
    <rPh sb="12" eb="14">
      <t>リヨウ</t>
    </rPh>
    <rPh sb="15" eb="17">
      <t>ウム</t>
    </rPh>
    <phoneticPr fontId="29"/>
  </si>
  <si>
    <t>(5)</t>
    <phoneticPr fontId="29"/>
  </si>
  <si>
    <t>エネルギーシミュレーション</t>
    <phoneticPr fontId="29"/>
  </si>
  <si>
    <t>エネルギー計測_使用量把握メータ</t>
    <rPh sb="5" eb="7">
      <t>ケイソク</t>
    </rPh>
    <rPh sb="8" eb="11">
      <t>シヨウリョウ</t>
    </rPh>
    <rPh sb="11" eb="13">
      <t>ハアク</t>
    </rPh>
    <phoneticPr fontId="29"/>
  </si>
  <si>
    <t>エネルギー計測_システム効率評価メータ</t>
    <rPh sb="5" eb="7">
      <t>ケイソク</t>
    </rPh>
    <rPh sb="12" eb="14">
      <t>コウリツ</t>
    </rPh>
    <rPh sb="14" eb="16">
      <t>ヒョウカ</t>
    </rPh>
    <phoneticPr fontId="29"/>
  </si>
  <si>
    <t>エネルギー計測_システム_代表エリア把握メータ</t>
    <rPh sb="5" eb="7">
      <t>ケイソク</t>
    </rPh>
    <rPh sb="13" eb="15">
      <t>ダイヒョウ</t>
    </rPh>
    <rPh sb="18" eb="20">
      <t>ハアク</t>
    </rPh>
    <phoneticPr fontId="29"/>
  </si>
  <si>
    <t>エネルギー管理及び表示_データ収集機能</t>
    <rPh sb="5" eb="7">
      <t>カンリ</t>
    </rPh>
    <rPh sb="7" eb="8">
      <t>オヨ</t>
    </rPh>
    <rPh sb="9" eb="11">
      <t>ヒョウジ</t>
    </rPh>
    <rPh sb="15" eb="17">
      <t>シュウシュウ</t>
    </rPh>
    <rPh sb="17" eb="19">
      <t>キノウ</t>
    </rPh>
    <phoneticPr fontId="29"/>
  </si>
  <si>
    <t>エネルギー管理及び表示_消費分析及び管理機能</t>
    <rPh sb="5" eb="7">
      <t>カンリ</t>
    </rPh>
    <rPh sb="7" eb="8">
      <t>オヨ</t>
    </rPh>
    <rPh sb="9" eb="11">
      <t>ヒョウジ</t>
    </rPh>
    <rPh sb="12" eb="14">
      <t>ショウヒ</t>
    </rPh>
    <rPh sb="14" eb="16">
      <t>ブンセキ</t>
    </rPh>
    <rPh sb="16" eb="17">
      <t>オヨ</t>
    </rPh>
    <rPh sb="18" eb="20">
      <t>カンリ</t>
    </rPh>
    <rPh sb="20" eb="22">
      <t>キノウ</t>
    </rPh>
    <phoneticPr fontId="29"/>
  </si>
  <si>
    <t>エネルギー管理及び表示_見える化</t>
    <rPh sb="5" eb="7">
      <t>カンリ</t>
    </rPh>
    <rPh sb="7" eb="8">
      <t>オヨ</t>
    </rPh>
    <rPh sb="9" eb="11">
      <t>ヒョウジ</t>
    </rPh>
    <rPh sb="12" eb="13">
      <t>ミ</t>
    </rPh>
    <rPh sb="15" eb="16">
      <t>カ</t>
    </rPh>
    <phoneticPr fontId="29"/>
  </si>
  <si>
    <t>(6)</t>
    <phoneticPr fontId="29"/>
  </si>
  <si>
    <t>高炉スラグ骨材</t>
    <rPh sb="0" eb="2">
      <t>コウロ</t>
    </rPh>
    <rPh sb="5" eb="7">
      <t>コツザイ</t>
    </rPh>
    <phoneticPr fontId="29"/>
  </si>
  <si>
    <t>フェロニッケルスラグ骨材</t>
    <rPh sb="10" eb="12">
      <t>コツザイ</t>
    </rPh>
    <phoneticPr fontId="29"/>
  </si>
  <si>
    <t>鋼スラグ骨材</t>
    <rPh sb="0" eb="1">
      <t>ハガネ</t>
    </rPh>
    <rPh sb="4" eb="6">
      <t>コツザイ</t>
    </rPh>
    <phoneticPr fontId="29"/>
  </si>
  <si>
    <t>電気炉酸化スラグ骨材</t>
    <rPh sb="0" eb="3">
      <t>デンキロ</t>
    </rPh>
    <rPh sb="3" eb="5">
      <t>サンカ</t>
    </rPh>
    <rPh sb="8" eb="10">
      <t>コツザイ</t>
    </rPh>
    <phoneticPr fontId="29"/>
  </si>
  <si>
    <t>高炉セメント</t>
    <rPh sb="0" eb="2">
      <t>コウロ</t>
    </rPh>
    <phoneticPr fontId="29"/>
  </si>
  <si>
    <t>フライアッシュセメント</t>
    <phoneticPr fontId="29"/>
  </si>
  <si>
    <t>製材</t>
    <rPh sb="0" eb="2">
      <t>セイザイ</t>
    </rPh>
    <phoneticPr fontId="29"/>
  </si>
  <si>
    <t>電炉鋼材</t>
    <rPh sb="0" eb="2">
      <t>デンロ</t>
    </rPh>
    <rPh sb="2" eb="4">
      <t>コウザイ</t>
    </rPh>
    <phoneticPr fontId="29"/>
  </si>
  <si>
    <t>多摩産材</t>
    <rPh sb="0" eb="2">
      <t>タマ</t>
    </rPh>
    <rPh sb="2" eb="4">
      <t>サンザイ</t>
    </rPh>
    <phoneticPr fontId="29"/>
  </si>
  <si>
    <t>グリーン購入法の特定調達品目１</t>
    <rPh sb="4" eb="6">
      <t>コウニュウ</t>
    </rPh>
    <rPh sb="6" eb="7">
      <t>ホウ</t>
    </rPh>
    <rPh sb="8" eb="10">
      <t>トクテイ</t>
    </rPh>
    <rPh sb="10" eb="12">
      <t>チョウタツ</t>
    </rPh>
    <rPh sb="12" eb="14">
      <t>ヒンモク</t>
    </rPh>
    <phoneticPr fontId="29"/>
  </si>
  <si>
    <t>グリーン購入法の特定調達品目２</t>
    <rPh sb="4" eb="6">
      <t>コウニュウ</t>
    </rPh>
    <rPh sb="6" eb="7">
      <t>ホウ</t>
    </rPh>
    <rPh sb="8" eb="10">
      <t>トクテイ</t>
    </rPh>
    <rPh sb="10" eb="12">
      <t>チョウタツ</t>
    </rPh>
    <rPh sb="12" eb="14">
      <t>ヒンモク</t>
    </rPh>
    <phoneticPr fontId="29"/>
  </si>
  <si>
    <t>東京都環境物品調達品等調達方針（公共工事）の特定品目1</t>
    <rPh sb="0" eb="2">
      <t>トウキョウ</t>
    </rPh>
    <rPh sb="2" eb="3">
      <t>ト</t>
    </rPh>
    <rPh sb="3" eb="5">
      <t>カンキョウ</t>
    </rPh>
    <rPh sb="5" eb="7">
      <t>ブッピン</t>
    </rPh>
    <rPh sb="7" eb="9">
      <t>チョウタツ</t>
    </rPh>
    <rPh sb="9" eb="10">
      <t>シナ</t>
    </rPh>
    <rPh sb="10" eb="11">
      <t>トウ</t>
    </rPh>
    <rPh sb="11" eb="13">
      <t>チョウタツ</t>
    </rPh>
    <rPh sb="13" eb="15">
      <t>ホウシン</t>
    </rPh>
    <rPh sb="16" eb="18">
      <t>コウキョウ</t>
    </rPh>
    <rPh sb="18" eb="20">
      <t>コウジ</t>
    </rPh>
    <rPh sb="22" eb="24">
      <t>トクテイ</t>
    </rPh>
    <rPh sb="24" eb="26">
      <t>ヒンモク</t>
    </rPh>
    <phoneticPr fontId="29"/>
  </si>
  <si>
    <t>東京都環境物品調達品等調達方針（公共工事）の特定品目2</t>
    <rPh sb="0" eb="2">
      <t>トウキョウ</t>
    </rPh>
    <rPh sb="2" eb="3">
      <t>ト</t>
    </rPh>
    <rPh sb="3" eb="5">
      <t>カンキョウ</t>
    </rPh>
    <rPh sb="5" eb="7">
      <t>ブッピン</t>
    </rPh>
    <rPh sb="7" eb="9">
      <t>チョウタツ</t>
    </rPh>
    <rPh sb="9" eb="10">
      <t>シナ</t>
    </rPh>
    <rPh sb="10" eb="11">
      <t>トウ</t>
    </rPh>
    <rPh sb="11" eb="13">
      <t>チョウタツ</t>
    </rPh>
    <rPh sb="13" eb="15">
      <t>ホウシン</t>
    </rPh>
    <rPh sb="16" eb="18">
      <t>コウキョウ</t>
    </rPh>
    <rPh sb="18" eb="20">
      <t>コウジ</t>
    </rPh>
    <rPh sb="22" eb="24">
      <t>トクテイ</t>
    </rPh>
    <rPh sb="24" eb="26">
      <t>ヒンモク</t>
    </rPh>
    <phoneticPr fontId="29"/>
  </si>
  <si>
    <t>(7)</t>
    <phoneticPr fontId="29"/>
  </si>
  <si>
    <t>発泡剤断熱材の使用の有無</t>
    <rPh sb="0" eb="2">
      <t>ハッポウ</t>
    </rPh>
    <rPh sb="2" eb="3">
      <t>ザイ</t>
    </rPh>
    <rPh sb="3" eb="6">
      <t>ダンネツザイ</t>
    </rPh>
    <rPh sb="7" eb="9">
      <t>シヨウ</t>
    </rPh>
    <rPh sb="10" eb="12">
      <t>ウム</t>
    </rPh>
    <phoneticPr fontId="29"/>
  </si>
  <si>
    <t>温室効果ガス係数</t>
    <rPh sb="0" eb="2">
      <t>オンシツ</t>
    </rPh>
    <rPh sb="2" eb="4">
      <t>コウカ</t>
    </rPh>
    <rPh sb="6" eb="8">
      <t>ケイスウ</t>
    </rPh>
    <phoneticPr fontId="29"/>
  </si>
  <si>
    <t>(8)</t>
    <phoneticPr fontId="29"/>
  </si>
  <si>
    <t>外部仕上げで耐用年数の長い材料の採用</t>
    <rPh sb="0" eb="2">
      <t>ガイブ</t>
    </rPh>
    <rPh sb="2" eb="4">
      <t>シア</t>
    </rPh>
    <rPh sb="6" eb="8">
      <t>タイヨウ</t>
    </rPh>
    <rPh sb="8" eb="10">
      <t>ネンスウ</t>
    </rPh>
    <rPh sb="11" eb="12">
      <t>ナガ</t>
    </rPh>
    <rPh sb="13" eb="15">
      <t>ザイリョウ</t>
    </rPh>
    <rPh sb="16" eb="18">
      <t>サイヨウ</t>
    </rPh>
    <phoneticPr fontId="29"/>
  </si>
  <si>
    <t>屋外露出のダクト、配管ラッキングで耐用年数の長い材料</t>
    <rPh sb="0" eb="2">
      <t>オクガイ</t>
    </rPh>
    <rPh sb="2" eb="4">
      <t>ロシュツ</t>
    </rPh>
    <rPh sb="9" eb="11">
      <t>ハイカン</t>
    </rPh>
    <rPh sb="17" eb="19">
      <t>タイヨウ</t>
    </rPh>
    <rPh sb="19" eb="21">
      <t>ネンスウ</t>
    </rPh>
    <rPh sb="22" eb="23">
      <t>ナガ</t>
    </rPh>
    <rPh sb="24" eb="26">
      <t>ザイリョウ</t>
    </rPh>
    <phoneticPr fontId="29"/>
  </si>
  <si>
    <t>更新計画の作成</t>
    <rPh sb="0" eb="2">
      <t>コウシン</t>
    </rPh>
    <rPh sb="2" eb="4">
      <t>ケイカク</t>
    </rPh>
    <rPh sb="5" eb="7">
      <t>サクセイ</t>
    </rPh>
    <phoneticPr fontId="29"/>
  </si>
  <si>
    <t>大型機器の搬出入ルートの確保</t>
    <rPh sb="0" eb="2">
      <t>オオガタ</t>
    </rPh>
    <rPh sb="2" eb="4">
      <t>キキ</t>
    </rPh>
    <rPh sb="5" eb="8">
      <t>ハンシュツニュウ</t>
    </rPh>
    <rPh sb="12" eb="14">
      <t>カクホ</t>
    </rPh>
    <phoneticPr fontId="29"/>
  </si>
  <si>
    <t>エレベータのかご寸法の計画</t>
    <rPh sb="8" eb="10">
      <t>スンポウ</t>
    </rPh>
    <rPh sb="11" eb="13">
      <t>ケイカク</t>
    </rPh>
    <phoneticPr fontId="29"/>
  </si>
  <si>
    <t>天井解体等の道連れ工事を最小限とするための取組導入の有無</t>
    <rPh sb="0" eb="2">
      <t>テンジョウ</t>
    </rPh>
    <rPh sb="2" eb="4">
      <t>カイタイ</t>
    </rPh>
    <rPh sb="4" eb="5">
      <t>トウ</t>
    </rPh>
    <rPh sb="6" eb="7">
      <t>ミチ</t>
    </rPh>
    <rPh sb="7" eb="8">
      <t>ヅ</t>
    </rPh>
    <rPh sb="9" eb="11">
      <t>コウジ</t>
    </rPh>
    <rPh sb="12" eb="15">
      <t>サイショウゲン</t>
    </rPh>
    <rPh sb="21" eb="23">
      <t>トリクミ</t>
    </rPh>
    <rPh sb="23" eb="25">
      <t>ドウニュウ</t>
    </rPh>
    <rPh sb="26" eb="28">
      <t>ウム</t>
    </rPh>
    <phoneticPr fontId="29"/>
  </si>
  <si>
    <t>配管更新や将来対応のためのルート計画</t>
    <rPh sb="0" eb="2">
      <t>ハイカン</t>
    </rPh>
    <rPh sb="2" eb="4">
      <t>コウシン</t>
    </rPh>
    <rPh sb="5" eb="7">
      <t>ショウライ</t>
    </rPh>
    <rPh sb="7" eb="9">
      <t>タイオウ</t>
    </rPh>
    <rPh sb="16" eb="18">
      <t>ケイカク</t>
    </rPh>
    <phoneticPr fontId="29"/>
  </si>
  <si>
    <t>予備スリーブの確保</t>
    <rPh sb="0" eb="2">
      <t>ヨビ</t>
    </rPh>
    <rPh sb="7" eb="9">
      <t>カクホ</t>
    </rPh>
    <phoneticPr fontId="29"/>
  </si>
  <si>
    <t>変更工事の際の廃棄物現象の取組の導入有無</t>
    <rPh sb="0" eb="2">
      <t>ヘンコウ</t>
    </rPh>
    <rPh sb="2" eb="4">
      <t>コウジ</t>
    </rPh>
    <rPh sb="5" eb="6">
      <t>サイ</t>
    </rPh>
    <rPh sb="7" eb="10">
      <t>ハイキブツ</t>
    </rPh>
    <rPh sb="10" eb="12">
      <t>ゲンショウ</t>
    </rPh>
    <rPh sb="13" eb="15">
      <t>トリクミ</t>
    </rPh>
    <rPh sb="16" eb="18">
      <t>ドウニュウ</t>
    </rPh>
    <rPh sb="18" eb="20">
      <t>ウム</t>
    </rPh>
    <phoneticPr fontId="29"/>
  </si>
  <si>
    <t>第5　3-1（3）イ①eの基準に適合</t>
    <rPh sb="0" eb="1">
      <t>ダイ</t>
    </rPh>
    <rPh sb="13" eb="15">
      <t>キジュン</t>
    </rPh>
    <rPh sb="16" eb="18">
      <t>テキゴウ</t>
    </rPh>
    <phoneticPr fontId="29"/>
  </si>
  <si>
    <t>第5　3-1（3）イ①bの基準に適合</t>
    <rPh sb="0" eb="1">
      <t>ダイ</t>
    </rPh>
    <rPh sb="13" eb="15">
      <t>キジュン</t>
    </rPh>
    <rPh sb="16" eb="18">
      <t>テキゴウ</t>
    </rPh>
    <phoneticPr fontId="29"/>
  </si>
  <si>
    <t>第5　3-1（3）ロ②aの基準に適合</t>
    <rPh sb="0" eb="1">
      <t>ダイ</t>
    </rPh>
    <rPh sb="13" eb="15">
      <t>キジュン</t>
    </rPh>
    <rPh sb="16" eb="18">
      <t>テキゴウ</t>
    </rPh>
    <phoneticPr fontId="29"/>
  </si>
  <si>
    <t>第5　3-1（3）ロ①aの基準に適合</t>
    <rPh sb="0" eb="1">
      <t>ダイ</t>
    </rPh>
    <rPh sb="13" eb="15">
      <t>キジュン</t>
    </rPh>
    <rPh sb="16" eb="18">
      <t>テキゴウ</t>
    </rPh>
    <phoneticPr fontId="29"/>
  </si>
  <si>
    <t>第5　3-1（3）ハ②の基準に適合</t>
    <rPh sb="0" eb="1">
      <t>ダイ</t>
    </rPh>
    <rPh sb="12" eb="14">
      <t>キジュン</t>
    </rPh>
    <rPh sb="15" eb="17">
      <t>テキゴウ</t>
    </rPh>
    <phoneticPr fontId="29"/>
  </si>
  <si>
    <t>第5　3-1（3）ハ①a、b及びcの基準に適合</t>
    <rPh sb="0" eb="1">
      <t>ダイ</t>
    </rPh>
    <rPh sb="14" eb="15">
      <t>オヨ</t>
    </rPh>
    <rPh sb="18" eb="20">
      <t>キジュン</t>
    </rPh>
    <rPh sb="21" eb="23">
      <t>テキゴウ</t>
    </rPh>
    <phoneticPr fontId="29"/>
  </si>
  <si>
    <t>躯体と仕上げ材が容易に分別可能となっている</t>
    <rPh sb="0" eb="2">
      <t>クタイ</t>
    </rPh>
    <rPh sb="3" eb="5">
      <t>シア</t>
    </rPh>
    <rPh sb="6" eb="7">
      <t>ザイ</t>
    </rPh>
    <rPh sb="8" eb="10">
      <t>ヨウイ</t>
    </rPh>
    <rPh sb="11" eb="13">
      <t>ブンベツ</t>
    </rPh>
    <rPh sb="13" eb="15">
      <t>カノウ</t>
    </rPh>
    <phoneticPr fontId="29"/>
  </si>
  <si>
    <t>内装材の取り外しが容易</t>
    <rPh sb="0" eb="2">
      <t>ナイソウ</t>
    </rPh>
    <rPh sb="2" eb="3">
      <t>ザイ</t>
    </rPh>
    <rPh sb="4" eb="5">
      <t>ト</t>
    </rPh>
    <rPh sb="6" eb="7">
      <t>ハズ</t>
    </rPh>
    <rPh sb="9" eb="11">
      <t>ヨウイ</t>
    </rPh>
    <phoneticPr fontId="29"/>
  </si>
  <si>
    <t>再利用できるユニット部材の利用</t>
    <rPh sb="0" eb="3">
      <t>サイリヨウ</t>
    </rPh>
    <rPh sb="10" eb="12">
      <t>ブザイ</t>
    </rPh>
    <rPh sb="13" eb="15">
      <t>リヨウ</t>
    </rPh>
    <phoneticPr fontId="29"/>
  </si>
  <si>
    <t>(9)</t>
    <phoneticPr fontId="29"/>
  </si>
  <si>
    <t>雨水</t>
    <rPh sb="0" eb="2">
      <t>ウスイ</t>
    </rPh>
    <phoneticPr fontId="29"/>
  </si>
  <si>
    <t>再生水</t>
    <rPh sb="0" eb="3">
      <t>サイセイスイ</t>
    </rPh>
    <phoneticPr fontId="29"/>
  </si>
  <si>
    <t>循環利用水</t>
    <rPh sb="0" eb="2">
      <t>ジュンカン</t>
    </rPh>
    <rPh sb="2" eb="4">
      <t>リヨウ</t>
    </rPh>
    <rPh sb="4" eb="5">
      <t>スイ</t>
    </rPh>
    <phoneticPr fontId="29"/>
  </si>
  <si>
    <t>雨水浸透量</t>
    <rPh sb="0" eb="2">
      <t>ウスイ</t>
    </rPh>
    <rPh sb="2" eb="4">
      <t>シントウ</t>
    </rPh>
    <rPh sb="4" eb="5">
      <t>リョウ</t>
    </rPh>
    <phoneticPr fontId="29"/>
  </si>
  <si>
    <t>小数（1ケタ）</t>
    <rPh sb="0" eb="2">
      <t>ショウスウ</t>
    </rPh>
    <phoneticPr fontId="29"/>
  </si>
  <si>
    <t>雨水浸透の能力</t>
    <rPh sb="0" eb="2">
      <t>ウスイ</t>
    </rPh>
    <rPh sb="2" eb="4">
      <t>シントウ</t>
    </rPh>
    <rPh sb="5" eb="7">
      <t>ノウリョク</t>
    </rPh>
    <phoneticPr fontId="29"/>
  </si>
  <si>
    <t>(10)</t>
    <phoneticPr fontId="29"/>
  </si>
  <si>
    <t>地上部の緑化面積</t>
    <rPh sb="0" eb="2">
      <t>チジョウ</t>
    </rPh>
    <rPh sb="2" eb="3">
      <t>ブ</t>
    </rPh>
    <rPh sb="4" eb="6">
      <t>リョクカ</t>
    </rPh>
    <rPh sb="6" eb="8">
      <t>メンセキ</t>
    </rPh>
    <phoneticPr fontId="29"/>
  </si>
  <si>
    <t>建築物上の緑化面積</t>
    <rPh sb="0" eb="3">
      <t>ケンチクブツ</t>
    </rPh>
    <rPh sb="3" eb="4">
      <t>ジョウ</t>
    </rPh>
    <rPh sb="5" eb="7">
      <t>リョクカ</t>
    </rPh>
    <rPh sb="7" eb="9">
      <t>メンセキ</t>
    </rPh>
    <phoneticPr fontId="29"/>
  </si>
  <si>
    <t>総緑化面積</t>
    <rPh sb="0" eb="1">
      <t>ソウ</t>
    </rPh>
    <rPh sb="1" eb="3">
      <t>リョクカ</t>
    </rPh>
    <rPh sb="3" eb="5">
      <t>メンセキ</t>
    </rPh>
    <phoneticPr fontId="29"/>
  </si>
  <si>
    <t>敷地面積</t>
    <rPh sb="0" eb="2">
      <t>シキチ</t>
    </rPh>
    <rPh sb="2" eb="4">
      <t>メンセキ</t>
    </rPh>
    <phoneticPr fontId="29"/>
  </si>
  <si>
    <t>総緑化面積の敷地面積に対する割合</t>
    <rPh sb="0" eb="1">
      <t>ソウ</t>
    </rPh>
    <rPh sb="1" eb="3">
      <t>リョクカ</t>
    </rPh>
    <rPh sb="3" eb="5">
      <t>メンセキ</t>
    </rPh>
    <rPh sb="6" eb="8">
      <t>シキチ</t>
    </rPh>
    <rPh sb="8" eb="10">
      <t>メンセキ</t>
    </rPh>
    <rPh sb="11" eb="12">
      <t>タイ</t>
    </rPh>
    <rPh sb="14" eb="16">
      <t>ワリアイ</t>
    </rPh>
    <phoneticPr fontId="29"/>
  </si>
  <si>
    <t>イ
（ア）-a</t>
    <phoneticPr fontId="29"/>
  </si>
  <si>
    <t>建築物上の樹木緑化面積</t>
    <rPh sb="0" eb="3">
      <t>ケンチクブツ</t>
    </rPh>
    <rPh sb="3" eb="4">
      <t>ジョウ</t>
    </rPh>
    <rPh sb="5" eb="7">
      <t>ジュモク</t>
    </rPh>
    <rPh sb="7" eb="9">
      <t>リョクカ</t>
    </rPh>
    <rPh sb="9" eb="11">
      <t>メンセキ</t>
    </rPh>
    <phoneticPr fontId="29"/>
  </si>
  <si>
    <t>イ
（ア）-b</t>
    <phoneticPr fontId="29"/>
  </si>
  <si>
    <t>建築物上樹木による割合</t>
    <rPh sb="0" eb="3">
      <t>ケンチクブツ</t>
    </rPh>
    <rPh sb="3" eb="4">
      <t>ジョウ</t>
    </rPh>
    <rPh sb="4" eb="6">
      <t>ジュモク</t>
    </rPh>
    <rPh sb="9" eb="11">
      <t>ワリアイ</t>
    </rPh>
    <phoneticPr fontId="29"/>
  </si>
  <si>
    <t>点数</t>
    <rPh sb="0" eb="2">
      <t>テンスウ</t>
    </rPh>
    <phoneticPr fontId="29"/>
  </si>
  <si>
    <t>（ブランク）
0
1
2</t>
    <phoneticPr fontId="29"/>
  </si>
  <si>
    <t>（ブランク）
0：0点
1：1点
2：2点</t>
    <rPh sb="10" eb="11">
      <t>テン</t>
    </rPh>
    <rPh sb="15" eb="16">
      <t>テン</t>
    </rPh>
    <rPh sb="20" eb="21">
      <t>テン</t>
    </rPh>
    <phoneticPr fontId="29"/>
  </si>
  <si>
    <t>イ
（イ）-a</t>
    <phoneticPr fontId="29"/>
  </si>
  <si>
    <t>高木による緑化面積</t>
    <rPh sb="0" eb="2">
      <t>コウボク</t>
    </rPh>
    <rPh sb="5" eb="7">
      <t>リョクカ</t>
    </rPh>
    <rPh sb="7" eb="9">
      <t>メンセキ</t>
    </rPh>
    <phoneticPr fontId="29"/>
  </si>
  <si>
    <t>イ
（イ）-b</t>
    <phoneticPr fontId="29"/>
  </si>
  <si>
    <t>イ
（イ）-c</t>
    <phoneticPr fontId="29"/>
  </si>
  <si>
    <t>5mを超える高木の有無</t>
    <rPh sb="3" eb="4">
      <t>コ</t>
    </rPh>
    <rPh sb="6" eb="8">
      <t>コウボク</t>
    </rPh>
    <rPh sb="9" eb="11">
      <t>ウム</t>
    </rPh>
    <phoneticPr fontId="29"/>
  </si>
  <si>
    <t>0,1,2</t>
    <phoneticPr fontId="29"/>
  </si>
  <si>
    <t>0：0点
1：1点
2：2点</t>
    <rPh sb="3" eb="4">
      <t>テン</t>
    </rPh>
    <rPh sb="8" eb="9">
      <t>テン</t>
    </rPh>
    <rPh sb="13" eb="14">
      <t>テン</t>
    </rPh>
    <phoneticPr fontId="29"/>
  </si>
  <si>
    <t>イ
（ウ）-a</t>
    <phoneticPr fontId="29"/>
  </si>
  <si>
    <t>既存樹木による緑化面積</t>
    <rPh sb="0" eb="2">
      <t>キゾン</t>
    </rPh>
    <rPh sb="2" eb="4">
      <t>ジュモク</t>
    </rPh>
    <rPh sb="7" eb="9">
      <t>リョクカ</t>
    </rPh>
    <rPh sb="9" eb="11">
      <t>メンセキ</t>
    </rPh>
    <phoneticPr fontId="29"/>
  </si>
  <si>
    <t>イ
（ウ）-b</t>
    <phoneticPr fontId="29"/>
  </si>
  <si>
    <t>幹周り1m以上の大怪木の保存有無</t>
    <rPh sb="0" eb="1">
      <t>ミキ</t>
    </rPh>
    <rPh sb="1" eb="2">
      <t>マワ</t>
    </rPh>
    <rPh sb="5" eb="7">
      <t>イジョウ</t>
    </rPh>
    <rPh sb="8" eb="9">
      <t>ダイ</t>
    </rPh>
    <rPh sb="9" eb="10">
      <t>カイ</t>
    </rPh>
    <rPh sb="10" eb="11">
      <t>キ</t>
    </rPh>
    <rPh sb="12" eb="14">
      <t>ホゾン</t>
    </rPh>
    <rPh sb="14" eb="16">
      <t>ウム</t>
    </rPh>
    <phoneticPr fontId="29"/>
  </si>
  <si>
    <t>外来種への適切な対応</t>
    <rPh sb="0" eb="2">
      <t>ガイライ</t>
    </rPh>
    <rPh sb="2" eb="3">
      <t>シュ</t>
    </rPh>
    <rPh sb="5" eb="7">
      <t>テキセツ</t>
    </rPh>
    <rPh sb="8" eb="10">
      <t>タイオウ</t>
    </rPh>
    <phoneticPr fontId="29"/>
  </si>
  <si>
    <t>自生種の保全に配慮した緑地づくり</t>
    <rPh sb="0" eb="2">
      <t>ジセイ</t>
    </rPh>
    <rPh sb="2" eb="3">
      <t>シュ</t>
    </rPh>
    <rPh sb="4" eb="6">
      <t>ホゼン</t>
    </rPh>
    <rPh sb="7" eb="9">
      <t>ハイリョ</t>
    </rPh>
    <rPh sb="11" eb="13">
      <t>リョクチ</t>
    </rPh>
    <phoneticPr fontId="29"/>
  </si>
  <si>
    <t>植栽条件に応じた適切な緑地づくり</t>
    <rPh sb="0" eb="2">
      <t>ショクサイ</t>
    </rPh>
    <rPh sb="2" eb="4">
      <t>ジョウケン</t>
    </rPh>
    <rPh sb="5" eb="6">
      <t>オウ</t>
    </rPh>
    <rPh sb="8" eb="10">
      <t>テキセツ</t>
    </rPh>
    <rPh sb="11" eb="13">
      <t>リョクチ</t>
    </rPh>
    <phoneticPr fontId="29"/>
  </si>
  <si>
    <t>野生小動物の生息域の確保に配慮した緑地づくり</t>
    <rPh sb="0" eb="2">
      <t>ヤセイ</t>
    </rPh>
    <rPh sb="2" eb="5">
      <t>ショウドウブツ</t>
    </rPh>
    <rPh sb="6" eb="9">
      <t>セイソクイキ</t>
    </rPh>
    <rPh sb="10" eb="12">
      <t>カクホ</t>
    </rPh>
    <rPh sb="13" eb="15">
      <t>ハイリョ</t>
    </rPh>
    <rPh sb="17" eb="19">
      <t>リョクチ</t>
    </rPh>
    <phoneticPr fontId="29"/>
  </si>
  <si>
    <t>生物とふれあい自然に親しめる環境や施設等の確保</t>
    <rPh sb="0" eb="2">
      <t>セイブツ</t>
    </rPh>
    <rPh sb="7" eb="9">
      <t>シゼン</t>
    </rPh>
    <rPh sb="10" eb="11">
      <t>シタ</t>
    </rPh>
    <rPh sb="14" eb="16">
      <t>カンキョウ</t>
    </rPh>
    <rPh sb="17" eb="19">
      <t>シセツ</t>
    </rPh>
    <rPh sb="19" eb="20">
      <t>トウ</t>
    </rPh>
    <rPh sb="21" eb="23">
      <t>カクホ</t>
    </rPh>
    <phoneticPr fontId="29"/>
  </si>
  <si>
    <t>緑の連続性の確保と修景の寄与</t>
    <rPh sb="0" eb="1">
      <t>ミドリ</t>
    </rPh>
    <rPh sb="2" eb="5">
      <t>レンゾクセイ</t>
    </rPh>
    <rPh sb="6" eb="8">
      <t>カクホ</t>
    </rPh>
    <rPh sb="9" eb="10">
      <t>シュウ</t>
    </rPh>
    <rPh sb="10" eb="11">
      <t>ケイ</t>
    </rPh>
    <rPh sb="12" eb="14">
      <t>キヨ</t>
    </rPh>
    <phoneticPr fontId="29"/>
  </si>
  <si>
    <t>樹種の選定</t>
    <rPh sb="0" eb="2">
      <t>ジュシュ</t>
    </rPh>
    <rPh sb="3" eb="5">
      <t>センテイ</t>
    </rPh>
    <phoneticPr fontId="29"/>
  </si>
  <si>
    <t>公道に面した駐車場等について植栽や水施設などによる修景</t>
    <rPh sb="0" eb="2">
      <t>コウドウ</t>
    </rPh>
    <rPh sb="3" eb="4">
      <t>メン</t>
    </rPh>
    <rPh sb="6" eb="9">
      <t>チュウシャジョウ</t>
    </rPh>
    <rPh sb="9" eb="10">
      <t>トウ</t>
    </rPh>
    <rPh sb="14" eb="16">
      <t>ショクサイ</t>
    </rPh>
    <rPh sb="17" eb="18">
      <t>ミズ</t>
    </rPh>
    <rPh sb="18" eb="20">
      <t>シセツ</t>
    </rPh>
    <rPh sb="25" eb="26">
      <t>シュウ</t>
    </rPh>
    <rPh sb="26" eb="27">
      <t>ケイ</t>
    </rPh>
    <phoneticPr fontId="29"/>
  </si>
  <si>
    <t>オ
（ア）</t>
    <phoneticPr fontId="29"/>
  </si>
  <si>
    <t>潅水設備の適正な配置</t>
  </si>
  <si>
    <t>適切な土壌容量等の植栽基盤の確保</t>
    <rPh sb="0" eb="2">
      <t>テキセツ</t>
    </rPh>
    <rPh sb="3" eb="5">
      <t>ドジョウ</t>
    </rPh>
    <rPh sb="5" eb="7">
      <t>ヨウリョウ</t>
    </rPh>
    <rPh sb="7" eb="8">
      <t>トウ</t>
    </rPh>
    <rPh sb="9" eb="11">
      <t>ショクサイ</t>
    </rPh>
    <rPh sb="11" eb="13">
      <t>キバン</t>
    </rPh>
    <rPh sb="14" eb="16">
      <t>カクホ</t>
    </rPh>
    <phoneticPr fontId="29"/>
  </si>
  <si>
    <t>巡回監視、樹木選定、草刈り等の年間工程計画</t>
    <rPh sb="0" eb="2">
      <t>ジュンカイ</t>
    </rPh>
    <rPh sb="2" eb="4">
      <t>カンシ</t>
    </rPh>
    <rPh sb="5" eb="7">
      <t>ジュモク</t>
    </rPh>
    <rPh sb="7" eb="9">
      <t>センテイ</t>
    </rPh>
    <rPh sb="10" eb="12">
      <t>クサカ</t>
    </rPh>
    <rPh sb="13" eb="14">
      <t>トウ</t>
    </rPh>
    <rPh sb="15" eb="17">
      <t>ネンカン</t>
    </rPh>
    <rPh sb="17" eb="19">
      <t>コウテイ</t>
    </rPh>
    <rPh sb="19" eb="21">
      <t>ケイカク</t>
    </rPh>
    <phoneticPr fontId="29"/>
  </si>
  <si>
    <t>生物モニタリング等の計画と管理への反映</t>
    <rPh sb="0" eb="2">
      <t>セイブツ</t>
    </rPh>
    <rPh sb="8" eb="9">
      <t>トウ</t>
    </rPh>
    <rPh sb="10" eb="12">
      <t>ケイカク</t>
    </rPh>
    <rPh sb="13" eb="15">
      <t>カンリ</t>
    </rPh>
    <rPh sb="17" eb="19">
      <t>ハンエイ</t>
    </rPh>
    <phoneticPr fontId="29"/>
  </si>
  <si>
    <t>(11)</t>
    <phoneticPr fontId="29"/>
  </si>
  <si>
    <t>建築物外皮の熱負荷抑制の評価基準の段階</t>
    <rPh sb="0" eb="3">
      <t>ケンチクブツ</t>
    </rPh>
    <rPh sb="3" eb="5">
      <t>ガイヒ</t>
    </rPh>
    <rPh sb="6" eb="7">
      <t>ネツ</t>
    </rPh>
    <rPh sb="7" eb="9">
      <t>フカ</t>
    </rPh>
    <rPh sb="9" eb="11">
      <t>ヨクセイ</t>
    </rPh>
    <rPh sb="12" eb="14">
      <t>ヒョウカ</t>
    </rPh>
    <rPh sb="14" eb="16">
      <t>キジュン</t>
    </rPh>
    <rPh sb="17" eb="19">
      <t>ダンカイ</t>
    </rPh>
    <phoneticPr fontId="29"/>
  </si>
  <si>
    <t>再生可能エネルギーの直接利用の評価基準の段階</t>
    <rPh sb="0" eb="2">
      <t>サイセイ</t>
    </rPh>
    <rPh sb="2" eb="4">
      <t>カノウ</t>
    </rPh>
    <rPh sb="10" eb="12">
      <t>チョクセツ</t>
    </rPh>
    <rPh sb="12" eb="14">
      <t>リヨウ</t>
    </rPh>
    <rPh sb="15" eb="17">
      <t>ヒョウカ</t>
    </rPh>
    <rPh sb="17" eb="19">
      <t>キジュン</t>
    </rPh>
    <rPh sb="20" eb="22">
      <t>ダンカイ</t>
    </rPh>
    <phoneticPr fontId="29"/>
  </si>
  <si>
    <t>設備システムの高効率化の評価基準の段階</t>
    <rPh sb="0" eb="2">
      <t>セツビ</t>
    </rPh>
    <rPh sb="7" eb="11">
      <t>コウコウリツカ</t>
    </rPh>
    <rPh sb="12" eb="14">
      <t>ヒョウカ</t>
    </rPh>
    <rPh sb="14" eb="16">
      <t>キジュン</t>
    </rPh>
    <rPh sb="17" eb="19">
      <t>ダンカイ</t>
    </rPh>
    <phoneticPr fontId="29"/>
  </si>
  <si>
    <t>各評価基準の段階の合計点</t>
    <rPh sb="0" eb="3">
      <t>カクヒョウカ</t>
    </rPh>
    <rPh sb="3" eb="5">
      <t>キジュン</t>
    </rPh>
    <rPh sb="6" eb="8">
      <t>ダンカイ</t>
    </rPh>
    <rPh sb="9" eb="11">
      <t>ゴウケイ</t>
    </rPh>
    <rPh sb="11" eb="12">
      <t>テン</t>
    </rPh>
    <phoneticPr fontId="29"/>
  </si>
  <si>
    <t>3～9の数値</t>
    <rPh sb="4" eb="6">
      <t>スウチ</t>
    </rPh>
    <phoneticPr fontId="29"/>
  </si>
  <si>
    <t>イ
（キ）</t>
    <phoneticPr fontId="29"/>
  </si>
  <si>
    <t>各対策面積合計</t>
    <rPh sb="0" eb="1">
      <t>カク</t>
    </rPh>
    <rPh sb="1" eb="3">
      <t>タイサク</t>
    </rPh>
    <rPh sb="3" eb="5">
      <t>メンセキ</t>
    </rPh>
    <rPh sb="5" eb="7">
      <t>ゴウケイ</t>
    </rPh>
    <phoneticPr fontId="29"/>
  </si>
  <si>
    <t>イ
（ク）</t>
    <phoneticPr fontId="29"/>
  </si>
  <si>
    <t>イ
（ケ）</t>
    <phoneticPr fontId="29"/>
  </si>
  <si>
    <t>各対策面積合計の敷地面積に対する割合</t>
    <rPh sb="0" eb="1">
      <t>カク</t>
    </rPh>
    <rPh sb="1" eb="3">
      <t>タイサク</t>
    </rPh>
    <rPh sb="3" eb="5">
      <t>メンセキ</t>
    </rPh>
    <rPh sb="5" eb="7">
      <t>ゴウケイ</t>
    </rPh>
    <rPh sb="8" eb="10">
      <t>シキチ</t>
    </rPh>
    <rPh sb="10" eb="12">
      <t>メンセキ</t>
    </rPh>
    <rPh sb="13" eb="14">
      <t>タイ</t>
    </rPh>
    <rPh sb="16" eb="18">
      <t>ワリアイ</t>
    </rPh>
    <phoneticPr fontId="29"/>
  </si>
  <si>
    <t>夏の卓越風向き</t>
    <rPh sb="0" eb="1">
      <t>ナツ</t>
    </rPh>
    <rPh sb="2" eb="4">
      <t>タクエツ</t>
    </rPh>
    <rPh sb="4" eb="6">
      <t>カザム</t>
    </rPh>
    <phoneticPr fontId="29"/>
  </si>
  <si>
    <t>方位（北、南、東、西、など）</t>
    <rPh sb="0" eb="2">
      <t>ホウイ</t>
    </rPh>
    <rPh sb="3" eb="4">
      <t>キタ</t>
    </rPh>
    <rPh sb="5" eb="6">
      <t>ミナミ</t>
    </rPh>
    <rPh sb="7" eb="8">
      <t>ヒガシ</t>
    </rPh>
    <rPh sb="9" eb="10">
      <t>ニシ</t>
    </rPh>
    <phoneticPr fontId="29"/>
  </si>
  <si>
    <t>夏の卓越風向きに直交する見付け面積</t>
    <rPh sb="8" eb="10">
      <t>チョッコウ</t>
    </rPh>
    <rPh sb="12" eb="14">
      <t>ミツケ</t>
    </rPh>
    <rPh sb="15" eb="17">
      <t>メンセキ</t>
    </rPh>
    <phoneticPr fontId="29"/>
  </si>
  <si>
    <t>ウ
（ウ）</t>
    <phoneticPr fontId="29"/>
  </si>
  <si>
    <t>夏の卓越風向きに直交する最大敷地幅</t>
    <rPh sb="8" eb="10">
      <t>チョッコウ</t>
    </rPh>
    <rPh sb="12" eb="14">
      <t>サイダイ</t>
    </rPh>
    <rPh sb="14" eb="16">
      <t>シキチ</t>
    </rPh>
    <rPh sb="16" eb="17">
      <t>ハバ</t>
    </rPh>
    <phoneticPr fontId="29"/>
  </si>
  <si>
    <t>ウ
（エ）</t>
    <phoneticPr fontId="29"/>
  </si>
  <si>
    <t>容積率の限度の値</t>
    <rPh sb="0" eb="2">
      <t>ヨウセキ</t>
    </rPh>
    <rPh sb="2" eb="3">
      <t>リツ</t>
    </rPh>
    <rPh sb="4" eb="6">
      <t>ゲンド</t>
    </rPh>
    <rPh sb="7" eb="8">
      <t>アタイ</t>
    </rPh>
    <phoneticPr fontId="29"/>
  </si>
  <si>
    <t>ウ
（オ）</t>
    <phoneticPr fontId="29"/>
  </si>
  <si>
    <t>建蔽率の限度の値</t>
    <rPh sb="0" eb="3">
      <t>ケンペイリツ</t>
    </rPh>
    <rPh sb="4" eb="6">
      <t>ゲンド</t>
    </rPh>
    <rPh sb="7" eb="8">
      <t>アタイ</t>
    </rPh>
    <phoneticPr fontId="29"/>
  </si>
  <si>
    <t>ウ
（カ）</t>
    <phoneticPr fontId="29"/>
  </si>
  <si>
    <t>地上部分の平均階高</t>
    <rPh sb="0" eb="2">
      <t>チジョウ</t>
    </rPh>
    <rPh sb="2" eb="3">
      <t>ブ</t>
    </rPh>
    <rPh sb="3" eb="4">
      <t>ブン</t>
    </rPh>
    <rPh sb="5" eb="7">
      <t>ヘイキン</t>
    </rPh>
    <rPh sb="7" eb="9">
      <t>カイダカ</t>
    </rPh>
    <phoneticPr fontId="29"/>
  </si>
  <si>
    <t>ウ
（キ）</t>
    <phoneticPr fontId="29"/>
  </si>
  <si>
    <t>基準高さ</t>
    <rPh sb="0" eb="2">
      <t>キジュン</t>
    </rPh>
    <rPh sb="2" eb="3">
      <t>タカ</t>
    </rPh>
    <phoneticPr fontId="29"/>
  </si>
  <si>
    <t>ウ
（ク）</t>
    <phoneticPr fontId="29"/>
  </si>
  <si>
    <t>見付面積比</t>
    <rPh sb="0" eb="2">
      <t>ミツケ</t>
    </rPh>
    <rPh sb="2" eb="4">
      <t>メンセキ</t>
    </rPh>
    <rPh sb="4" eb="5">
      <t>ヒ</t>
    </rPh>
    <phoneticPr fontId="29"/>
  </si>
  <si>
    <t>駐車台数</t>
    <rPh sb="0" eb="2">
      <t>チュウシャ</t>
    </rPh>
    <rPh sb="2" eb="4">
      <t>ダイスウ</t>
    </rPh>
    <phoneticPr fontId="29"/>
  </si>
  <si>
    <t>急速発電設備台数_プライベート</t>
    <rPh sb="0" eb="2">
      <t>キュウソク</t>
    </rPh>
    <rPh sb="2" eb="4">
      <t>ハツデン</t>
    </rPh>
    <rPh sb="4" eb="6">
      <t>セツビ</t>
    </rPh>
    <rPh sb="6" eb="8">
      <t>ダイスウ</t>
    </rPh>
    <phoneticPr fontId="29"/>
  </si>
  <si>
    <t>急速発電設備台数_パブリック</t>
    <rPh sb="0" eb="2">
      <t>キュウソク</t>
    </rPh>
    <rPh sb="2" eb="4">
      <t>ハツデン</t>
    </rPh>
    <rPh sb="4" eb="6">
      <t>セツビ</t>
    </rPh>
    <rPh sb="6" eb="8">
      <t>ダイスウ</t>
    </rPh>
    <phoneticPr fontId="29"/>
  </si>
  <si>
    <t>エ
（ウ）-a</t>
    <phoneticPr fontId="29"/>
  </si>
  <si>
    <t>普通発電設備台数_プライベート</t>
    <rPh sb="0" eb="2">
      <t>フツウ</t>
    </rPh>
    <rPh sb="2" eb="4">
      <t>ハツデン</t>
    </rPh>
    <rPh sb="4" eb="6">
      <t>セツビ</t>
    </rPh>
    <rPh sb="6" eb="8">
      <t>ダイスウ</t>
    </rPh>
    <phoneticPr fontId="29"/>
  </si>
  <si>
    <t>エ
（ウ）-b</t>
    <phoneticPr fontId="29"/>
  </si>
  <si>
    <t>普通発電設備台数_パブリック</t>
    <rPh sb="0" eb="2">
      <t>フツウ</t>
    </rPh>
    <rPh sb="2" eb="4">
      <t>ハツデン</t>
    </rPh>
    <rPh sb="4" eb="6">
      <t>セツビ</t>
    </rPh>
    <rPh sb="6" eb="8">
      <t>ダイスウ</t>
    </rPh>
    <phoneticPr fontId="29"/>
  </si>
  <si>
    <t>環境への配慮のための措置概要</t>
    <rPh sb="0" eb="2">
      <t>カンキョウ</t>
    </rPh>
    <rPh sb="4" eb="6">
      <t>ハイリョ</t>
    </rPh>
    <rPh sb="10" eb="12">
      <t>ソチ</t>
    </rPh>
    <rPh sb="12" eb="14">
      <t>ガイヨウ</t>
    </rPh>
    <phoneticPr fontId="29"/>
  </si>
  <si>
    <t>住宅以外</t>
    <rPh sb="0" eb="2">
      <t>ジュウタク</t>
    </rPh>
    <rPh sb="2" eb="4">
      <t>イガイ</t>
    </rPh>
    <phoneticPr fontId="2"/>
  </si>
  <si>
    <t>←ブランク、無：0、有：1</t>
    <rPh sb="6" eb="7">
      <t>ム</t>
    </rPh>
    <rPh sb="10" eb="11">
      <t>ア</t>
    </rPh>
    <phoneticPr fontId="2"/>
  </si>
  <si>
    <t>（段階決定用計算式）</t>
    <rPh sb="1" eb="3">
      <t>ダンカイ</t>
    </rPh>
    <rPh sb="3" eb="5">
      <t>ケッテイ</t>
    </rPh>
    <rPh sb="5" eb="6">
      <t>ヨウ</t>
    </rPh>
    <rPh sb="6" eb="8">
      <t>ケイサン</t>
    </rPh>
    <rPh sb="8" eb="9">
      <t>シキ</t>
    </rPh>
    <phoneticPr fontId="2"/>
  </si>
  <si>
    <t>←ブランク、〇：1</t>
    <phoneticPr fontId="2"/>
  </si>
  <si>
    <t>　（ブランク）
1：〇</t>
  </si>
  <si>
    <t>　（ブランク）
1：〇</t>
    <phoneticPr fontId="29"/>
  </si>
  <si>
    <t>（ブランク）
1：〇</t>
    <phoneticPr fontId="29"/>
  </si>
  <si>
    <t>　（ブランク）
1　標準入力法
2　モデル建物法</t>
  </si>
  <si>
    <t>　（ブランク）
1　段階1
2　段階2
3　段階3</t>
    <rPh sb="10" eb="12">
      <t>ダンカイ</t>
    </rPh>
    <rPh sb="16" eb="18">
      <t>ダンカイ</t>
    </rPh>
    <rPh sb="22" eb="24">
      <t>ダンカイ</t>
    </rPh>
    <phoneticPr fontId="29"/>
  </si>
  <si>
    <t>　（ブランク）
1　標準入力法
2　モデル建物法</t>
    <rPh sb="10" eb="12">
      <t>ヒョウジュン</t>
    </rPh>
    <rPh sb="12" eb="14">
      <t>ニュウリョク</t>
    </rPh>
    <rPh sb="14" eb="15">
      <t>ホウ</t>
    </rPh>
    <rPh sb="21" eb="23">
      <t>タテモノ</t>
    </rPh>
    <rPh sb="23" eb="24">
      <t>ホウ</t>
    </rPh>
    <phoneticPr fontId="29"/>
  </si>
  <si>
    <t>　（ブランク）
1：蒸気を含む
2：蒸気を含まない</t>
    <rPh sb="10" eb="12">
      <t>ジョウキ</t>
    </rPh>
    <rPh sb="13" eb="14">
      <t>フク</t>
    </rPh>
    <rPh sb="18" eb="20">
      <t>ジョウキ</t>
    </rPh>
    <rPh sb="21" eb="22">
      <t>フク</t>
    </rPh>
    <phoneticPr fontId="29"/>
  </si>
  <si>
    <t>-</t>
  </si>
  <si>
    <t>分譲</t>
    <rPh sb="0" eb="2">
      <t>ブンジョウ</t>
    </rPh>
    <phoneticPr fontId="29"/>
  </si>
  <si>
    <t>分譲戸数</t>
    <rPh sb="0" eb="2">
      <t>ブンジョウ</t>
    </rPh>
    <rPh sb="2" eb="4">
      <t>コスウ</t>
    </rPh>
    <phoneticPr fontId="29"/>
  </si>
  <si>
    <t>4ケタ（例）1100戸</t>
    <rPh sb="4" eb="5">
      <t>レイ</t>
    </rPh>
    <rPh sb="10" eb="11">
      <t>コ</t>
    </rPh>
    <phoneticPr fontId="29"/>
  </si>
  <si>
    <t>賃貸</t>
    <rPh sb="0" eb="2">
      <t>チンタイ</t>
    </rPh>
    <phoneticPr fontId="29"/>
  </si>
  <si>
    <t>賃貸戸数</t>
    <rPh sb="0" eb="2">
      <t>チンタイ</t>
    </rPh>
    <rPh sb="2" eb="4">
      <t>コスウ</t>
    </rPh>
    <phoneticPr fontId="29"/>
  </si>
  <si>
    <t>ア
（ア）-a</t>
  </si>
  <si>
    <t>仕様基準</t>
    <rPh sb="0" eb="2">
      <t>シヨウ</t>
    </rPh>
    <rPh sb="2" eb="4">
      <t>キジュン</t>
    </rPh>
    <phoneticPr fontId="2"/>
  </si>
  <si>
    <t>ア
（ア）-b</t>
  </si>
  <si>
    <t>性能基準</t>
    <rPh sb="0" eb="2">
      <t>セイノウ</t>
    </rPh>
    <rPh sb="2" eb="4">
      <t>キジュン</t>
    </rPh>
    <phoneticPr fontId="2"/>
  </si>
  <si>
    <t>ア
（イ）</t>
  </si>
  <si>
    <t>外皮平均熱貫流率（UA値）計算方法</t>
    <rPh sb="0" eb="2">
      <t>ガイヒ</t>
    </rPh>
    <rPh sb="2" eb="4">
      <t>ヘイキン</t>
    </rPh>
    <rPh sb="4" eb="5">
      <t>ネツ</t>
    </rPh>
    <rPh sb="5" eb="7">
      <t>カンリュウ</t>
    </rPh>
    <rPh sb="7" eb="8">
      <t>リツ</t>
    </rPh>
    <rPh sb="11" eb="12">
      <t>アタイ</t>
    </rPh>
    <rPh sb="13" eb="15">
      <t>ケイサン</t>
    </rPh>
    <rPh sb="15" eb="17">
      <t>ホウホウ</t>
    </rPh>
    <phoneticPr fontId="29"/>
  </si>
  <si>
    <t>ア
（ウ）</t>
  </si>
  <si>
    <t>外皮平均熱貫流率（UA値）</t>
    <rPh sb="0" eb="2">
      <t>ガイヒ</t>
    </rPh>
    <rPh sb="2" eb="4">
      <t>ヘイキン</t>
    </rPh>
    <rPh sb="4" eb="5">
      <t>ネツ</t>
    </rPh>
    <rPh sb="5" eb="7">
      <t>カンリュウ</t>
    </rPh>
    <rPh sb="7" eb="8">
      <t>リツ</t>
    </rPh>
    <rPh sb="11" eb="12">
      <t>アタイ</t>
    </rPh>
    <phoneticPr fontId="29"/>
  </si>
  <si>
    <t>記載値詳細</t>
    <rPh sb="0" eb="2">
      <t>キサイ</t>
    </rPh>
    <rPh sb="2" eb="3">
      <t>チ</t>
    </rPh>
    <rPh sb="3" eb="5">
      <t>ショウサイ</t>
    </rPh>
    <phoneticPr fontId="2"/>
  </si>
  <si>
    <t>ア
（エ）</t>
  </si>
  <si>
    <t>ア
（オ）</t>
  </si>
  <si>
    <t>ア
（カ）</t>
  </si>
  <si>
    <t>開口部の熱貫流率（U）</t>
    <rPh sb="0" eb="3">
      <t>カイコウブ</t>
    </rPh>
    <rPh sb="4" eb="5">
      <t>ネツ</t>
    </rPh>
    <rPh sb="5" eb="7">
      <t>カンリュウ</t>
    </rPh>
    <rPh sb="7" eb="8">
      <t>リツ</t>
    </rPh>
    <phoneticPr fontId="2"/>
  </si>
  <si>
    <t>ア</t>
  </si>
  <si>
    <t>(2)</t>
  </si>
  <si>
    <t>ア
(ア)</t>
  </si>
  <si>
    <t>全住戸数</t>
    <rPh sb="0" eb="1">
      <t>ゼン</t>
    </rPh>
    <rPh sb="1" eb="3">
      <t>ジュウコ</t>
    </rPh>
    <rPh sb="3" eb="4">
      <t>スウ</t>
    </rPh>
    <phoneticPr fontId="29"/>
  </si>
  <si>
    <t>窓が2方向に面している住戸数</t>
    <rPh sb="0" eb="1">
      <t>マド</t>
    </rPh>
    <rPh sb="3" eb="5">
      <t>ホウコウ</t>
    </rPh>
    <rPh sb="6" eb="7">
      <t>メン</t>
    </rPh>
    <rPh sb="11" eb="13">
      <t>ジュウコ</t>
    </rPh>
    <rPh sb="13" eb="14">
      <t>スウ</t>
    </rPh>
    <phoneticPr fontId="29"/>
  </si>
  <si>
    <t>採光を満たす住戸数割合</t>
    <rPh sb="0" eb="2">
      <t>サイコウ</t>
    </rPh>
    <rPh sb="3" eb="4">
      <t>ミ</t>
    </rPh>
    <rPh sb="6" eb="8">
      <t>ジュウコ</t>
    </rPh>
    <rPh sb="8" eb="9">
      <t>スウ</t>
    </rPh>
    <rPh sb="9" eb="11">
      <t>ワリアイ</t>
    </rPh>
    <phoneticPr fontId="29"/>
  </si>
  <si>
    <t>換気口又は窓が2方向に面している住戸数</t>
    <rPh sb="16" eb="18">
      <t>ジュウコ</t>
    </rPh>
    <phoneticPr fontId="29"/>
  </si>
  <si>
    <t>通風を満たす住戸割合</t>
    <rPh sb="0" eb="2">
      <t>ツウフウ</t>
    </rPh>
    <rPh sb="3" eb="4">
      <t>ミ</t>
    </rPh>
    <rPh sb="6" eb="8">
      <t>ジュウコ</t>
    </rPh>
    <rPh sb="8" eb="10">
      <t>ワリアイ</t>
    </rPh>
    <phoneticPr fontId="29"/>
  </si>
  <si>
    <t>イ
(ア)</t>
  </si>
  <si>
    <t>イ
(イ)</t>
  </si>
  <si>
    <t>イ
(ウ)</t>
  </si>
  <si>
    <t>イ
(エ)-a</t>
  </si>
  <si>
    <t>イ
(エ)-b</t>
  </si>
  <si>
    <t>イ
(オ)</t>
  </si>
  <si>
    <t>イ</t>
  </si>
  <si>
    <t>ウ
（ア）</t>
  </si>
  <si>
    <t>ウ
（イ）</t>
  </si>
  <si>
    <t>ウ</t>
  </si>
  <si>
    <t>(3)</t>
  </si>
  <si>
    <t>ERRの計算方法</t>
    <rPh sb="4" eb="6">
      <t>ケイサン</t>
    </rPh>
    <rPh sb="6" eb="8">
      <t>ホウホウ</t>
    </rPh>
    <phoneticPr fontId="29"/>
  </si>
  <si>
    <t>ア
（ウ）-a</t>
  </si>
  <si>
    <t>ERR</t>
  </si>
  <si>
    <t>ERR算出状態</t>
    <rPh sb="3" eb="5">
      <t>サンシュツ</t>
    </rPh>
    <rPh sb="5" eb="7">
      <t>ジョウタイ</t>
    </rPh>
    <phoneticPr fontId="29"/>
  </si>
  <si>
    <t>BEI</t>
  </si>
  <si>
    <t>ア
（ウ）-b</t>
  </si>
  <si>
    <t>住戸合計_設計一次エネ</t>
    <rPh sb="0" eb="2">
      <t>ジュウコ</t>
    </rPh>
    <rPh sb="2" eb="4">
      <t>ゴウケイ</t>
    </rPh>
    <rPh sb="5" eb="7">
      <t>セッケイ</t>
    </rPh>
    <rPh sb="7" eb="9">
      <t>イチジ</t>
    </rPh>
    <phoneticPr fontId="29"/>
  </si>
  <si>
    <t>住戸合計_基準一次エネ</t>
    <rPh sb="0" eb="2">
      <t>ジュウコ</t>
    </rPh>
    <rPh sb="2" eb="4">
      <t>ゴウケイ</t>
    </rPh>
    <rPh sb="5" eb="7">
      <t>キジュン</t>
    </rPh>
    <rPh sb="7" eb="9">
      <t>イチジ</t>
    </rPh>
    <phoneticPr fontId="29"/>
  </si>
  <si>
    <t>住戸合計_設計一次エネ（その他除く）</t>
    <rPh sb="0" eb="2">
      <t>ジュウコ</t>
    </rPh>
    <rPh sb="2" eb="4">
      <t>ゴウケイ</t>
    </rPh>
    <rPh sb="5" eb="7">
      <t>セッケイ</t>
    </rPh>
    <rPh sb="7" eb="9">
      <t>イチジ</t>
    </rPh>
    <rPh sb="14" eb="15">
      <t>タ</t>
    </rPh>
    <rPh sb="15" eb="16">
      <t>ノゾ</t>
    </rPh>
    <phoneticPr fontId="29"/>
  </si>
  <si>
    <t>住戸合計_基準一次エネ（その他除く）</t>
    <rPh sb="0" eb="2">
      <t>ジュウコ</t>
    </rPh>
    <rPh sb="2" eb="4">
      <t>ゴウケイ</t>
    </rPh>
    <rPh sb="5" eb="7">
      <t>キジュン</t>
    </rPh>
    <rPh sb="7" eb="9">
      <t>イチジ</t>
    </rPh>
    <phoneticPr fontId="29"/>
  </si>
  <si>
    <t>ア
（ウ）-c</t>
  </si>
  <si>
    <t>共用部（ゲストルーム）_設計一次エネ</t>
    <rPh sb="0" eb="2">
      <t>キョウヨウ</t>
    </rPh>
    <rPh sb="2" eb="3">
      <t>ブ</t>
    </rPh>
    <rPh sb="12" eb="14">
      <t>セッケイ</t>
    </rPh>
    <rPh sb="14" eb="16">
      <t>イチジ</t>
    </rPh>
    <phoneticPr fontId="29"/>
  </si>
  <si>
    <t>共用部（ゲストルーム）_基準一次エネ</t>
    <rPh sb="0" eb="2">
      <t>キョウヨウ</t>
    </rPh>
    <rPh sb="2" eb="3">
      <t>ブ</t>
    </rPh>
    <rPh sb="12" eb="14">
      <t>キジュン</t>
    </rPh>
    <rPh sb="14" eb="16">
      <t>イチジ</t>
    </rPh>
    <phoneticPr fontId="29"/>
  </si>
  <si>
    <t>共用部（ゲストルーム）_設計一次エネ（その他除く）</t>
    <rPh sb="0" eb="2">
      <t>キョウヨウ</t>
    </rPh>
    <rPh sb="2" eb="3">
      <t>ブ</t>
    </rPh>
    <rPh sb="12" eb="14">
      <t>セッケイ</t>
    </rPh>
    <rPh sb="14" eb="16">
      <t>イチジ</t>
    </rPh>
    <rPh sb="21" eb="22">
      <t>タ</t>
    </rPh>
    <rPh sb="22" eb="23">
      <t>ノゾ</t>
    </rPh>
    <phoneticPr fontId="29"/>
  </si>
  <si>
    <t>共用部（ゲストルーム）_基準一次エネ（その他除く）</t>
    <rPh sb="0" eb="2">
      <t>キョウヨウ</t>
    </rPh>
    <rPh sb="2" eb="3">
      <t>ブ</t>
    </rPh>
    <rPh sb="12" eb="14">
      <t>キジュン</t>
    </rPh>
    <rPh sb="14" eb="16">
      <t>イチジ</t>
    </rPh>
    <phoneticPr fontId="29"/>
  </si>
  <si>
    <t>ア
（ウ）-d</t>
  </si>
  <si>
    <t>共用部_設計一次エネ</t>
    <rPh sb="0" eb="2">
      <t>キョウヨウ</t>
    </rPh>
    <rPh sb="2" eb="3">
      <t>ブ</t>
    </rPh>
    <rPh sb="4" eb="6">
      <t>セッケイ</t>
    </rPh>
    <rPh sb="6" eb="8">
      <t>イチジ</t>
    </rPh>
    <phoneticPr fontId="29"/>
  </si>
  <si>
    <t>共用部_基準一次エネ</t>
    <rPh sb="0" eb="2">
      <t>キョウヨウ</t>
    </rPh>
    <rPh sb="2" eb="3">
      <t>ブ</t>
    </rPh>
    <rPh sb="4" eb="6">
      <t>キジュン</t>
    </rPh>
    <rPh sb="6" eb="8">
      <t>イチジ</t>
    </rPh>
    <phoneticPr fontId="29"/>
  </si>
  <si>
    <t>共用部_設計一次エネ（その他除く）</t>
    <rPh sb="0" eb="2">
      <t>キョウヨウ</t>
    </rPh>
    <rPh sb="2" eb="3">
      <t>ブ</t>
    </rPh>
    <rPh sb="4" eb="6">
      <t>セッケイ</t>
    </rPh>
    <rPh sb="6" eb="8">
      <t>イチジ</t>
    </rPh>
    <rPh sb="13" eb="14">
      <t>タ</t>
    </rPh>
    <rPh sb="14" eb="15">
      <t>ノゾ</t>
    </rPh>
    <phoneticPr fontId="29"/>
  </si>
  <si>
    <t>共用部_基準一次エネ（その他除く）</t>
    <rPh sb="0" eb="2">
      <t>キョウヨウ</t>
    </rPh>
    <rPh sb="2" eb="3">
      <t>ブ</t>
    </rPh>
    <rPh sb="4" eb="6">
      <t>キジュン</t>
    </rPh>
    <rPh sb="6" eb="8">
      <t>イチジ</t>
    </rPh>
    <phoneticPr fontId="29"/>
  </si>
  <si>
    <t>ア
（ウ）-e</t>
  </si>
  <si>
    <t>合計値_設計一次エネ</t>
    <rPh sb="0" eb="3">
      <t>ゴウケイチ</t>
    </rPh>
    <rPh sb="4" eb="6">
      <t>セッケイ</t>
    </rPh>
    <rPh sb="6" eb="8">
      <t>イチジ</t>
    </rPh>
    <phoneticPr fontId="29"/>
  </si>
  <si>
    <t>合計値_基準一次エネ</t>
    <rPh sb="4" eb="6">
      <t>キジュン</t>
    </rPh>
    <rPh sb="6" eb="8">
      <t>イチジ</t>
    </rPh>
    <phoneticPr fontId="29"/>
  </si>
  <si>
    <t>合計値_設計一次エネ（その他除く）</t>
    <rPh sb="4" eb="6">
      <t>セッケイ</t>
    </rPh>
    <rPh sb="6" eb="8">
      <t>イチジ</t>
    </rPh>
    <rPh sb="13" eb="14">
      <t>タ</t>
    </rPh>
    <rPh sb="14" eb="15">
      <t>ノゾ</t>
    </rPh>
    <phoneticPr fontId="29"/>
  </si>
  <si>
    <t>合計値_基準一次エネ（その他除く）</t>
    <rPh sb="4" eb="6">
      <t>キジュン</t>
    </rPh>
    <rPh sb="6" eb="8">
      <t>イチジ</t>
    </rPh>
    <phoneticPr fontId="29"/>
  </si>
  <si>
    <t>東京ゼロエミ住宅・ZEHに係る事項</t>
    <rPh sb="0" eb="2">
      <t>トウキョウ</t>
    </rPh>
    <rPh sb="6" eb="8">
      <t>ジュウタク</t>
    </rPh>
    <rPh sb="13" eb="14">
      <t>カカ</t>
    </rPh>
    <rPh sb="15" eb="17">
      <t>ジコウ</t>
    </rPh>
    <phoneticPr fontId="29"/>
  </si>
  <si>
    <t>ルームエアコン（い）</t>
  </si>
  <si>
    <t>ルームエアコン（ろ）</t>
  </si>
  <si>
    <t>ルームエアコン（は）</t>
  </si>
  <si>
    <t>ダクト式セントラル空調機</t>
    <rPh sb="3" eb="4">
      <t>シキ</t>
    </rPh>
    <rPh sb="9" eb="11">
      <t>クウチョウ</t>
    </rPh>
    <rPh sb="11" eb="12">
      <t>キ</t>
    </rPh>
    <phoneticPr fontId="29"/>
  </si>
  <si>
    <t>温水床暖房（ガス式）</t>
    <rPh sb="0" eb="2">
      <t>オンスイ</t>
    </rPh>
    <rPh sb="2" eb="3">
      <t>ユカ</t>
    </rPh>
    <rPh sb="3" eb="5">
      <t>ダンボウ</t>
    </rPh>
    <rPh sb="8" eb="9">
      <t>シキ</t>
    </rPh>
    <phoneticPr fontId="29"/>
  </si>
  <si>
    <t>温水床暖房（電気ヒートポンプ式）</t>
    <rPh sb="0" eb="2">
      <t>オンスイ</t>
    </rPh>
    <rPh sb="2" eb="3">
      <t>ユカ</t>
    </rPh>
    <rPh sb="3" eb="5">
      <t>ダンボウ</t>
    </rPh>
    <rPh sb="6" eb="8">
      <t>デンキ</t>
    </rPh>
    <rPh sb="14" eb="15">
      <t>シキ</t>
    </rPh>
    <phoneticPr fontId="29"/>
  </si>
  <si>
    <t>電気ヒーター床暖房</t>
    <rPh sb="0" eb="2">
      <t>デンキ</t>
    </rPh>
    <rPh sb="6" eb="7">
      <t>ユカ</t>
    </rPh>
    <rPh sb="7" eb="9">
      <t>ダンボウ</t>
    </rPh>
    <phoneticPr fontId="29"/>
  </si>
  <si>
    <t>その他</t>
    <rPh sb="2" eb="3">
      <t>タ</t>
    </rPh>
    <phoneticPr fontId="29"/>
  </si>
  <si>
    <t>その他詳細</t>
    <rPh sb="2" eb="3">
      <t>タ</t>
    </rPh>
    <rPh sb="3" eb="5">
      <t>ショウサイ</t>
    </rPh>
    <phoneticPr fontId="29"/>
  </si>
  <si>
    <t>全熱交換器</t>
    <rPh sb="0" eb="1">
      <t>ゼン</t>
    </rPh>
    <rPh sb="1" eb="2">
      <t>ネツ</t>
    </rPh>
    <rPh sb="2" eb="4">
      <t>コウカン</t>
    </rPh>
    <rPh sb="4" eb="5">
      <t>キ</t>
    </rPh>
    <phoneticPr fontId="29"/>
  </si>
  <si>
    <t>ア
（キ）-a</t>
  </si>
  <si>
    <t>給湯専用型</t>
    <rPh sb="0" eb="2">
      <t>キュウトウ</t>
    </rPh>
    <rPh sb="2" eb="5">
      <t>センヨウガタ</t>
    </rPh>
    <phoneticPr fontId="29"/>
  </si>
  <si>
    <t>給湯・温水暖房一体型</t>
    <rPh sb="0" eb="2">
      <t>キュウトウ</t>
    </rPh>
    <rPh sb="3" eb="5">
      <t>オンスイ</t>
    </rPh>
    <rPh sb="5" eb="7">
      <t>ダンボウ</t>
    </rPh>
    <rPh sb="7" eb="10">
      <t>イッタイガタ</t>
    </rPh>
    <phoneticPr fontId="29"/>
  </si>
  <si>
    <t>ア
（キ）-ｂ</t>
  </si>
  <si>
    <t>太陽熱給湯</t>
    <rPh sb="0" eb="3">
      <t>タイヨウネツ</t>
    </rPh>
    <rPh sb="3" eb="5">
      <t>キュウトウ</t>
    </rPh>
    <phoneticPr fontId="29"/>
  </si>
  <si>
    <t>ガス従来型給湯器</t>
    <rPh sb="2" eb="5">
      <t>ジュウライガタ</t>
    </rPh>
    <rPh sb="5" eb="8">
      <t>キュウトウキ</t>
    </rPh>
    <phoneticPr fontId="29"/>
  </si>
  <si>
    <t>ガス潜熱回収型</t>
    <rPh sb="2" eb="4">
      <t>センネツ</t>
    </rPh>
    <rPh sb="4" eb="7">
      <t>カイシュウガタ</t>
    </rPh>
    <phoneticPr fontId="29"/>
  </si>
  <si>
    <t>電気ヒートポンプ給湯器</t>
    <rPh sb="0" eb="2">
      <t>デンキ</t>
    </rPh>
    <rPh sb="8" eb="11">
      <t>キュウトウキ</t>
    </rPh>
    <phoneticPr fontId="29"/>
  </si>
  <si>
    <t>電気ヒートポンプ・ガス瞬間式併用給湯器</t>
    <rPh sb="0" eb="2">
      <t>デンキ</t>
    </rPh>
    <rPh sb="11" eb="13">
      <t>シュンカン</t>
    </rPh>
    <rPh sb="13" eb="14">
      <t>シキ</t>
    </rPh>
    <rPh sb="14" eb="16">
      <t>ヘイヨウ</t>
    </rPh>
    <rPh sb="16" eb="19">
      <t>キュウトウキ</t>
    </rPh>
    <phoneticPr fontId="29"/>
  </si>
  <si>
    <t>ア
（キ）-c</t>
  </si>
  <si>
    <t>水優先吐水機能（節湯水栓）</t>
    <rPh sb="0" eb="1">
      <t>ミズ</t>
    </rPh>
    <rPh sb="1" eb="3">
      <t>ユウセン</t>
    </rPh>
    <rPh sb="3" eb="4">
      <t>ト</t>
    </rPh>
    <rPh sb="4" eb="5">
      <t>スイ</t>
    </rPh>
    <rPh sb="5" eb="7">
      <t>キノウ</t>
    </rPh>
    <rPh sb="8" eb="9">
      <t>セツ</t>
    </rPh>
    <rPh sb="9" eb="10">
      <t>ユ</t>
    </rPh>
    <rPh sb="10" eb="12">
      <t>スイセン</t>
    </rPh>
    <phoneticPr fontId="29"/>
  </si>
  <si>
    <t>ア
（キ）-d</t>
  </si>
  <si>
    <t>手元止水機能</t>
    <rPh sb="0" eb="2">
      <t>テモト</t>
    </rPh>
    <rPh sb="2" eb="4">
      <t>シスイ</t>
    </rPh>
    <rPh sb="4" eb="6">
      <t>キノウ</t>
    </rPh>
    <phoneticPr fontId="29"/>
  </si>
  <si>
    <t>小水量吐水機能</t>
    <rPh sb="0" eb="2">
      <t>ショウスイ</t>
    </rPh>
    <rPh sb="2" eb="3">
      <t>リョウ</t>
    </rPh>
    <rPh sb="3" eb="4">
      <t>ト</t>
    </rPh>
    <rPh sb="4" eb="5">
      <t>スイ</t>
    </rPh>
    <rPh sb="5" eb="7">
      <t>キノウ</t>
    </rPh>
    <phoneticPr fontId="29"/>
  </si>
  <si>
    <t>ア
（キ）-e</t>
  </si>
  <si>
    <t>ア
（ク）-a</t>
  </si>
  <si>
    <t>全てLED照明</t>
    <rPh sb="0" eb="1">
      <t>スベ</t>
    </rPh>
    <rPh sb="5" eb="7">
      <t>ショウメイ</t>
    </rPh>
    <phoneticPr fontId="29"/>
  </si>
  <si>
    <t>ア
（ク）-b</t>
  </si>
  <si>
    <t>人感センサー（非居室）</t>
    <rPh sb="0" eb="2">
      <t>ジンカン</t>
    </rPh>
    <rPh sb="7" eb="8">
      <t>ヒ</t>
    </rPh>
    <rPh sb="8" eb="10">
      <t>キョシツ</t>
    </rPh>
    <phoneticPr fontId="29"/>
  </si>
  <si>
    <t>ア
（ケ）</t>
  </si>
  <si>
    <t>ア
（コ）</t>
  </si>
  <si>
    <t>蓄電池</t>
    <rPh sb="0" eb="3">
      <t>チクデンチ</t>
    </rPh>
    <phoneticPr fontId="29"/>
  </si>
  <si>
    <t>蓄電池容量</t>
    <rPh sb="0" eb="3">
      <t>チクデンチ</t>
    </rPh>
    <rPh sb="3" eb="5">
      <t>ヨウリョウ</t>
    </rPh>
    <phoneticPr fontId="29"/>
  </si>
  <si>
    <t>(4)</t>
  </si>
  <si>
    <t>ア
（ア）</t>
  </si>
  <si>
    <t>銅スラグ骨材</t>
    <rPh sb="0" eb="1">
      <t>ドウ</t>
    </rPh>
    <rPh sb="4" eb="6">
      <t>コツザイ</t>
    </rPh>
    <phoneticPr fontId="29"/>
  </si>
  <si>
    <t>フライアッシュセメント</t>
  </si>
  <si>
    <t>イ
（ア）</t>
  </si>
  <si>
    <t>イ
（イ）</t>
  </si>
  <si>
    <t>(5)</t>
  </si>
  <si>
    <t>(6)</t>
  </si>
  <si>
    <t>外部仕上げにおいて、耐用年数の長い材料の採用</t>
  </si>
  <si>
    <t>大型機器の搬出入ルートや楊重方法が明記された更新計画の作成</t>
    <rPh sb="27" eb="29">
      <t>サクセイ</t>
    </rPh>
    <phoneticPr fontId="3"/>
  </si>
  <si>
    <t>構造部材や仕上げ材を痛めることがない大型機器の搬出入ルートの確保</t>
  </si>
  <si>
    <t>大型機器や長尺配管の搬出入のための、エレベーターのかご寸法計画</t>
    <rPh sb="0" eb="2">
      <t>オオガタ</t>
    </rPh>
    <rPh sb="2" eb="4">
      <t>キキ</t>
    </rPh>
    <rPh sb="5" eb="7">
      <t>チョウジャク</t>
    </rPh>
    <rPh sb="7" eb="9">
      <t>ハイカン</t>
    </rPh>
    <rPh sb="10" eb="13">
      <t>ハンシュツニュウ</t>
    </rPh>
    <rPh sb="27" eb="29">
      <t>スンポウ</t>
    </rPh>
    <rPh sb="29" eb="31">
      <t>ケイカク</t>
    </rPh>
    <phoneticPr fontId="3"/>
  </si>
  <si>
    <t>天井解体等の道連れ工事を最小限とするための取組の導入</t>
  </si>
  <si>
    <t>配管更新や将来対応のためのルート計</t>
  </si>
  <si>
    <t>共用排水管の更新や将来対応のための予備スリーブが確保、又は更新のための空間の確保、はつり工事を軽減する措置</t>
    <rPh sb="27" eb="28">
      <t>マタ</t>
    </rPh>
    <phoneticPr fontId="29"/>
  </si>
  <si>
    <t>変更（改修工事等）の際の廃棄物を減らす取組</t>
  </si>
  <si>
    <t>(7)</t>
  </si>
  <si>
    <t>(8)</t>
  </si>
  <si>
    <t>イ
（ア）-a</t>
  </si>
  <si>
    <t>イ
（ア）-b</t>
  </si>
  <si>
    <t>イ
（イ）-a</t>
  </si>
  <si>
    <t>イ
（イ）-b</t>
  </si>
  <si>
    <t>イ
（イ）-c</t>
  </si>
  <si>
    <t>イ
（ウ）-a</t>
  </si>
  <si>
    <t>イ
（ウ）-b</t>
  </si>
  <si>
    <t>イ
（ウ）</t>
  </si>
  <si>
    <t>エ
（ア）</t>
  </si>
  <si>
    <t>エ</t>
  </si>
  <si>
    <t>オ
（ア）</t>
  </si>
  <si>
    <t>(9)</t>
  </si>
  <si>
    <t>イ
（エ）</t>
  </si>
  <si>
    <t>イ
（オ）</t>
  </si>
  <si>
    <t>イ
（カ）</t>
  </si>
  <si>
    <t>イ
（キ）</t>
  </si>
  <si>
    <t>各対策面積の合計</t>
    <rPh sb="0" eb="3">
      <t>カクタイサク</t>
    </rPh>
    <rPh sb="3" eb="5">
      <t>メンセキ</t>
    </rPh>
    <rPh sb="6" eb="8">
      <t>ゴウケイ</t>
    </rPh>
    <phoneticPr fontId="29"/>
  </si>
  <si>
    <t>イ
（ク）</t>
  </si>
  <si>
    <t>イ
（ケ）</t>
  </si>
  <si>
    <t>方位</t>
    <rPh sb="0" eb="2">
      <t>ホウイ</t>
    </rPh>
    <phoneticPr fontId="29"/>
  </si>
  <si>
    <t>ウ
（ウ）</t>
  </si>
  <si>
    <t>ウ
（エ）</t>
  </si>
  <si>
    <t>ウ
（オ）</t>
  </si>
  <si>
    <t>ウ
（カ）</t>
  </si>
  <si>
    <t>ウ
（キ）</t>
  </si>
  <si>
    <t>ウ
（ク）</t>
  </si>
  <si>
    <t>エ
（イ）-a</t>
  </si>
  <si>
    <t>エ
（イ）-b</t>
  </si>
  <si>
    <t>エ
（ウ）-a</t>
  </si>
  <si>
    <t>エ
（ウ）-b</t>
  </si>
  <si>
    <t>建物の断熱性_星の数</t>
    <rPh sb="0" eb="2">
      <t>タテモノ</t>
    </rPh>
    <rPh sb="3" eb="5">
      <t>ダンネツ</t>
    </rPh>
    <rPh sb="5" eb="6">
      <t>セイ</t>
    </rPh>
    <rPh sb="7" eb="8">
      <t>ホシ</t>
    </rPh>
    <rPh sb="9" eb="10">
      <t>カズ</t>
    </rPh>
    <phoneticPr fontId="29"/>
  </si>
  <si>
    <t>1,2,3</t>
  </si>
  <si>
    <t>1：★☆☆
2：★★☆
3：★★★</t>
  </si>
  <si>
    <t>設備の省エネ性_星の数</t>
    <rPh sb="0" eb="2">
      <t>セツビ</t>
    </rPh>
    <rPh sb="3" eb="4">
      <t>ショウ</t>
    </rPh>
    <rPh sb="6" eb="7">
      <t>セイ</t>
    </rPh>
    <rPh sb="8" eb="9">
      <t>ホシ</t>
    </rPh>
    <rPh sb="10" eb="11">
      <t>カズ</t>
    </rPh>
    <phoneticPr fontId="29"/>
  </si>
  <si>
    <t>再エネ設備・電気_星の数</t>
    <rPh sb="0" eb="1">
      <t>サイ</t>
    </rPh>
    <rPh sb="3" eb="5">
      <t>セツビ</t>
    </rPh>
    <rPh sb="6" eb="8">
      <t>デンキ</t>
    </rPh>
    <rPh sb="9" eb="10">
      <t>ホシ</t>
    </rPh>
    <rPh sb="11" eb="12">
      <t>カズ</t>
    </rPh>
    <phoneticPr fontId="29"/>
  </si>
  <si>
    <t>維持管理・劣化対策_星の数</t>
    <rPh sb="0" eb="2">
      <t>イジ</t>
    </rPh>
    <rPh sb="2" eb="4">
      <t>カンリ</t>
    </rPh>
    <rPh sb="5" eb="7">
      <t>レッカ</t>
    </rPh>
    <rPh sb="7" eb="9">
      <t>タイサク</t>
    </rPh>
    <rPh sb="10" eb="11">
      <t>ホシ</t>
    </rPh>
    <rPh sb="12" eb="13">
      <t>カズ</t>
    </rPh>
    <phoneticPr fontId="29"/>
  </si>
  <si>
    <t>みどり_星の数</t>
    <rPh sb="4" eb="5">
      <t>ホシ</t>
    </rPh>
    <rPh sb="6" eb="7">
      <t>カズ</t>
    </rPh>
    <phoneticPr fontId="29"/>
  </si>
  <si>
    <t>←0:ブランク　1：最大値　２：平均値</t>
    <rPh sb="10" eb="12">
      <t>サイダイ</t>
    </rPh>
    <rPh sb="12" eb="13">
      <t>チ</t>
    </rPh>
    <rPh sb="16" eb="19">
      <t>ヘイキンチ</t>
    </rPh>
    <phoneticPr fontId="2"/>
  </si>
  <si>
    <t>←1：採用する　0：それ以外</t>
    <rPh sb="3" eb="5">
      <t>サイヨウ</t>
    </rPh>
    <rPh sb="12" eb="14">
      <t>イガイ</t>
    </rPh>
    <phoneticPr fontId="2"/>
  </si>
  <si>
    <t>桧原村なら1</t>
    <rPh sb="0" eb="2">
      <t>ヒノハラ</t>
    </rPh>
    <rPh sb="2" eb="3">
      <t>ムラ</t>
    </rPh>
    <phoneticPr fontId="2"/>
  </si>
  <si>
    <t>←1：採用する(適合)　0：それ以外</t>
    <rPh sb="3" eb="5">
      <t>サイヨウ</t>
    </rPh>
    <rPh sb="8" eb="10">
      <t>テキゴウ</t>
    </rPh>
    <rPh sb="16" eb="18">
      <t>イガイ</t>
    </rPh>
    <phoneticPr fontId="2"/>
  </si>
  <si>
    <t>Nearly ZEH-M</t>
    <phoneticPr fontId="2"/>
  </si>
  <si>
    <t>ZEH-M Ready</t>
    <phoneticPr fontId="2"/>
  </si>
  <si>
    <t>ZEH-M Oriented</t>
    <phoneticPr fontId="2"/>
  </si>
  <si>
    <t>（ブランク）
採用する
採用しない</t>
    <rPh sb="7" eb="9">
      <t>サイヨウ</t>
    </rPh>
    <rPh sb="12" eb="14">
      <t>サイヨウ</t>
    </rPh>
    <phoneticPr fontId="29"/>
  </si>
  <si>
    <t>（ブランク）
1：採用する
2：採用しない</t>
    <rPh sb="9" eb="11">
      <t>サイヨウ</t>
    </rPh>
    <rPh sb="16" eb="18">
      <t>サイヨウ</t>
    </rPh>
    <phoneticPr fontId="29"/>
  </si>
  <si>
    <t>（ブランク）
全住戸の最大値
全住戸の平均値</t>
    <rPh sb="7" eb="8">
      <t>ゼン</t>
    </rPh>
    <rPh sb="8" eb="10">
      <t>ジュウコ</t>
    </rPh>
    <rPh sb="11" eb="14">
      <t>サイダイチ</t>
    </rPh>
    <rPh sb="15" eb="16">
      <t>ゼン</t>
    </rPh>
    <rPh sb="16" eb="18">
      <t>ジュウコ</t>
    </rPh>
    <rPh sb="19" eb="22">
      <t>ヘイキンチ</t>
    </rPh>
    <phoneticPr fontId="29"/>
  </si>
  <si>
    <t>（ブランク）
1：全住戸の最大値
2：全住戸の平均値</t>
    <rPh sb="9" eb="10">
      <t>ゼン</t>
    </rPh>
    <rPh sb="10" eb="12">
      <t>ジュウコ</t>
    </rPh>
    <rPh sb="13" eb="16">
      <t>サイダイチ</t>
    </rPh>
    <rPh sb="19" eb="20">
      <t>ゼン</t>
    </rPh>
    <rPh sb="20" eb="22">
      <t>ジュウコ</t>
    </rPh>
    <rPh sb="23" eb="26">
      <t>ヘイキンチ</t>
    </rPh>
    <phoneticPr fontId="29"/>
  </si>
  <si>
    <t>整数</t>
    <rPh sb="0" eb="2">
      <t>セイスウ</t>
    </rPh>
    <phoneticPr fontId="2"/>
  </si>
  <si>
    <t>(ブランク）
共用部を含む
共用部を含まない</t>
    <rPh sb="7" eb="9">
      <t>キョウヨウ</t>
    </rPh>
    <rPh sb="9" eb="10">
      <t>ブ</t>
    </rPh>
    <rPh sb="11" eb="12">
      <t>フク</t>
    </rPh>
    <rPh sb="14" eb="16">
      <t>キョウヨウ</t>
    </rPh>
    <rPh sb="16" eb="17">
      <t>ブ</t>
    </rPh>
    <rPh sb="18" eb="19">
      <t>フク</t>
    </rPh>
    <phoneticPr fontId="29"/>
  </si>
  <si>
    <t>(ブランク）
1：共用部を含む
2：共用部を含まない</t>
    <rPh sb="9" eb="11">
      <t>キョウヨウ</t>
    </rPh>
    <rPh sb="11" eb="12">
      <t>ブ</t>
    </rPh>
    <rPh sb="13" eb="14">
      <t>フク</t>
    </rPh>
    <rPh sb="18" eb="20">
      <t>キョウヨウ</t>
    </rPh>
    <rPh sb="20" eb="21">
      <t>ブ</t>
    </rPh>
    <rPh sb="22" eb="23">
      <t>フク</t>
    </rPh>
    <phoneticPr fontId="29"/>
  </si>
  <si>
    <t>建物番号</t>
    <rPh sb="0" eb="2">
      <t>タテモノ</t>
    </rPh>
    <rPh sb="2" eb="4">
      <t>バンゴウ</t>
    </rPh>
    <phoneticPr fontId="29"/>
  </si>
  <si>
    <t>6ケタの数値（例：200001）</t>
    <rPh sb="4" eb="6">
      <t>スウチ</t>
    </rPh>
    <rPh sb="7" eb="8">
      <t>レイ</t>
    </rPh>
    <phoneticPr fontId="29"/>
  </si>
  <si>
    <t>制度分類</t>
    <rPh sb="0" eb="2">
      <t>セイド</t>
    </rPh>
    <rPh sb="2" eb="4">
      <t>ブンルイ</t>
    </rPh>
    <phoneticPr fontId="29"/>
  </si>
  <si>
    <t>2020固定値</t>
    <rPh sb="4" eb="7">
      <t>コテイチ</t>
    </rPh>
    <phoneticPr fontId="29"/>
  </si>
  <si>
    <t>受理番号</t>
    <rPh sb="0" eb="2">
      <t>ジュリ</t>
    </rPh>
    <rPh sb="2" eb="4">
      <t>バンゴウ</t>
    </rPh>
    <phoneticPr fontId="29"/>
  </si>
  <si>
    <t>作成時期</t>
    <rPh sb="0" eb="2">
      <t>サクセイ</t>
    </rPh>
    <rPh sb="2" eb="4">
      <t>ジキ</t>
    </rPh>
    <phoneticPr fontId="29"/>
  </si>
  <si>
    <t>1：条例
2：任意</t>
    <rPh sb="2" eb="4">
      <t>ジョウレイ</t>
    </rPh>
    <rPh sb="7" eb="9">
      <t>ニンイ</t>
    </rPh>
    <phoneticPr fontId="29"/>
  </si>
  <si>
    <t>提出根拠</t>
    <rPh sb="0" eb="2">
      <t>テイシュツ</t>
    </rPh>
    <rPh sb="2" eb="4">
      <t>コンキョ</t>
    </rPh>
    <phoneticPr fontId="29"/>
  </si>
  <si>
    <t>1.2,3</t>
    <phoneticPr fontId="29"/>
  </si>
  <si>
    <t>1：計画時
2：変更時
3：完了時</t>
    <rPh sb="2" eb="4">
      <t>ケイカク</t>
    </rPh>
    <rPh sb="4" eb="5">
      <t>ジ</t>
    </rPh>
    <rPh sb="8" eb="10">
      <t>ヘンコウ</t>
    </rPh>
    <rPh sb="10" eb="11">
      <t>ジ</t>
    </rPh>
    <rPh sb="14" eb="16">
      <t>カンリョウ</t>
    </rPh>
    <rPh sb="16" eb="17">
      <t>ジ</t>
    </rPh>
    <phoneticPr fontId="29"/>
  </si>
  <si>
    <t>○○○－○○○○</t>
    <phoneticPr fontId="29"/>
  </si>
  <si>
    <t>1.2,3</t>
    <phoneticPr fontId="29"/>
  </si>
  <si>
    <t>1：新築
2：増築
3：改築</t>
    <rPh sb="2" eb="4">
      <t>シンチク</t>
    </rPh>
    <rPh sb="7" eb="9">
      <t>ゾウチク</t>
    </rPh>
    <rPh sb="12" eb="14">
      <t>カイチク</t>
    </rPh>
    <phoneticPr fontId="29"/>
  </si>
  <si>
    <t>（例）20200401</t>
    <rPh sb="1" eb="2">
      <t>レイ</t>
    </rPh>
    <phoneticPr fontId="29"/>
  </si>
  <si>
    <t>（例）20250331</t>
    <rPh sb="1" eb="2">
      <t>レイ</t>
    </rPh>
    <phoneticPr fontId="29"/>
  </si>
  <si>
    <t>（例）駐輪場</t>
    <rPh sb="1" eb="2">
      <t>レイ</t>
    </rPh>
    <rPh sb="3" eb="6">
      <t>チュウリンジョウ</t>
    </rPh>
    <phoneticPr fontId="29"/>
  </si>
  <si>
    <t>0：チェックなし
1：チェックあり</t>
    <phoneticPr fontId="29"/>
  </si>
  <si>
    <t>（例）○○造</t>
    <rPh sb="1" eb="2">
      <t>レイ</t>
    </rPh>
    <rPh sb="5" eb="6">
      <t>ゾウ</t>
    </rPh>
    <phoneticPr fontId="29"/>
  </si>
  <si>
    <t>1,2</t>
    <phoneticPr fontId="29"/>
  </si>
  <si>
    <t>1：導入する
2：導入しない</t>
    <rPh sb="2" eb="4">
      <t>ドウニュウ</t>
    </rPh>
    <rPh sb="9" eb="11">
      <t>ドウニュウ</t>
    </rPh>
    <phoneticPr fontId="29"/>
  </si>
  <si>
    <t>1,2,3</t>
    <phoneticPr fontId="29"/>
  </si>
  <si>
    <t>1：導入する
2：導入しない
3：未定</t>
    <rPh sb="2" eb="4">
      <t>ドウニュウ</t>
    </rPh>
    <rPh sb="9" eb="11">
      <t>ドウニュウ</t>
    </rPh>
    <rPh sb="17" eb="19">
      <t>ミテイ</t>
    </rPh>
    <phoneticPr fontId="29"/>
  </si>
  <si>
    <t>1：適合する
2：適合しない
3：対象となる用途がない</t>
    <rPh sb="2" eb="4">
      <t>テキゴウ</t>
    </rPh>
    <rPh sb="9" eb="11">
      <t>テキゴウ</t>
    </rPh>
    <rPh sb="17" eb="19">
      <t>タイショウ</t>
    </rPh>
    <rPh sb="22" eb="24">
      <t>ヨウト</t>
    </rPh>
    <phoneticPr fontId="29"/>
  </si>
  <si>
    <t>　   その他の詳細</t>
    <rPh sb="6" eb="7">
      <t>タ</t>
    </rPh>
    <rPh sb="8" eb="10">
      <t>ショウサイ</t>
    </rPh>
    <phoneticPr fontId="2"/>
  </si>
  <si>
    <t>発電容量又は熱利用容量_その他</t>
    <rPh sb="0" eb="2">
      <t>ハツデン</t>
    </rPh>
    <rPh sb="2" eb="4">
      <t>ヨウリョウ</t>
    </rPh>
    <rPh sb="4" eb="5">
      <t>マタ</t>
    </rPh>
    <rPh sb="6" eb="7">
      <t>ネツ</t>
    </rPh>
    <rPh sb="7" eb="9">
      <t>リヨウ</t>
    </rPh>
    <rPh sb="9" eb="11">
      <t>ヨウリョウ</t>
    </rPh>
    <rPh sb="14" eb="15">
      <t>タ</t>
    </rPh>
    <phoneticPr fontId="29"/>
  </si>
  <si>
    <t>1（１）ア</t>
    <phoneticPr fontId="29"/>
  </si>
  <si>
    <t>（例）南</t>
    <rPh sb="1" eb="2">
      <t>レイ</t>
    </rPh>
    <rPh sb="3" eb="4">
      <t>ミナミ</t>
    </rPh>
    <phoneticPr fontId="29"/>
  </si>
  <si>
    <t>1（１）イ</t>
    <phoneticPr fontId="29"/>
  </si>
  <si>
    <t>1（１）ウ</t>
    <phoneticPr fontId="29"/>
  </si>
  <si>
    <t>1：ある
2：ない</t>
    <phoneticPr fontId="29"/>
  </si>
  <si>
    <t>1（1）エ</t>
    <phoneticPr fontId="29"/>
  </si>
  <si>
    <t>1：十分
2：不十分</t>
    <rPh sb="2" eb="4">
      <t>ジュウブン</t>
    </rPh>
    <rPh sb="7" eb="10">
      <t>フジュウブン</t>
    </rPh>
    <phoneticPr fontId="29"/>
  </si>
  <si>
    <t>1（2）ア</t>
    <phoneticPr fontId="29"/>
  </si>
  <si>
    <t>1：導入する
2：導入を見送る</t>
    <rPh sb="2" eb="4">
      <t>ドウニュウ</t>
    </rPh>
    <rPh sb="9" eb="11">
      <t>ドウニュウ</t>
    </rPh>
    <rPh sb="12" eb="14">
      <t>ミオク</t>
    </rPh>
    <phoneticPr fontId="29"/>
  </si>
  <si>
    <t>1（2）イ</t>
    <phoneticPr fontId="29"/>
  </si>
  <si>
    <t>理由_日照が確保できない</t>
    <rPh sb="0" eb="2">
      <t>リユウ</t>
    </rPh>
    <rPh sb="3" eb="5">
      <t>ニッショウ</t>
    </rPh>
    <rPh sb="6" eb="8">
      <t>カクホ</t>
    </rPh>
    <phoneticPr fontId="2"/>
  </si>
  <si>
    <t>理由_敷地内に設置場所を確保できない</t>
    <rPh sb="0" eb="2">
      <t>リユウ</t>
    </rPh>
    <rPh sb="3" eb="5">
      <t>シキチ</t>
    </rPh>
    <rPh sb="5" eb="6">
      <t>ナイ</t>
    </rPh>
    <rPh sb="7" eb="9">
      <t>セッチ</t>
    </rPh>
    <rPh sb="9" eb="11">
      <t>バショ</t>
    </rPh>
    <rPh sb="12" eb="14">
      <t>カクホ</t>
    </rPh>
    <phoneticPr fontId="2"/>
  </si>
  <si>
    <t>理由_費用負担が大きい</t>
    <rPh sb="0" eb="2">
      <t>リユウ</t>
    </rPh>
    <rPh sb="3" eb="5">
      <t>ヒヨウ</t>
    </rPh>
    <rPh sb="5" eb="7">
      <t>フタン</t>
    </rPh>
    <rPh sb="8" eb="9">
      <t>オオ</t>
    </rPh>
    <phoneticPr fontId="2"/>
  </si>
  <si>
    <t>理由_新設時は見送るが、将来対応をする</t>
    <rPh sb="0" eb="2">
      <t>リユウ</t>
    </rPh>
    <rPh sb="3" eb="5">
      <t>シンセツ</t>
    </rPh>
    <rPh sb="5" eb="6">
      <t>ジ</t>
    </rPh>
    <rPh sb="7" eb="9">
      <t>ミオク</t>
    </rPh>
    <rPh sb="12" eb="14">
      <t>ショウライ</t>
    </rPh>
    <rPh sb="14" eb="16">
      <t>タイオウ</t>
    </rPh>
    <phoneticPr fontId="2"/>
  </si>
  <si>
    <t>理由_その他</t>
    <rPh sb="0" eb="2">
      <t>リユウ</t>
    </rPh>
    <rPh sb="5" eb="6">
      <t>タ</t>
    </rPh>
    <phoneticPr fontId="2"/>
  </si>
  <si>
    <t>理由_その他詳細</t>
    <rPh sb="0" eb="2">
      <t>リユウ</t>
    </rPh>
    <rPh sb="5" eb="6">
      <t>タ</t>
    </rPh>
    <rPh sb="6" eb="8">
      <t>ショウサイ</t>
    </rPh>
    <phoneticPr fontId="2"/>
  </si>
  <si>
    <t>太陽光・太陽熱</t>
    <rPh sb="0" eb="3">
      <t>タイヨウコウ</t>
    </rPh>
    <rPh sb="4" eb="7">
      <t>タイヨウネツ</t>
    </rPh>
    <phoneticPr fontId="2"/>
  </si>
  <si>
    <t>1（1）</t>
    <phoneticPr fontId="29"/>
  </si>
  <si>
    <t>1（2）</t>
    <phoneticPr fontId="29"/>
  </si>
  <si>
    <t>建築物用途_住宅等</t>
    <rPh sb="0" eb="3">
      <t>ケンチクブツ</t>
    </rPh>
    <rPh sb="3" eb="5">
      <t>ヨウト</t>
    </rPh>
    <rPh sb="6" eb="8">
      <t>ジュウタク</t>
    </rPh>
    <rPh sb="8" eb="9">
      <t>トウ</t>
    </rPh>
    <phoneticPr fontId="2"/>
  </si>
  <si>
    <t>建築物用途_ホテル等</t>
    <rPh sb="9" eb="10">
      <t>トウ</t>
    </rPh>
    <phoneticPr fontId="2"/>
  </si>
  <si>
    <t>建築物用途_病院等</t>
    <rPh sb="6" eb="8">
      <t>ビョウイン</t>
    </rPh>
    <rPh sb="8" eb="9">
      <t>トウ</t>
    </rPh>
    <phoneticPr fontId="2"/>
  </si>
  <si>
    <t>建築物用途_百貨店等</t>
    <rPh sb="6" eb="9">
      <t>ヒャッカテン</t>
    </rPh>
    <rPh sb="9" eb="10">
      <t>トウ</t>
    </rPh>
    <phoneticPr fontId="2"/>
  </si>
  <si>
    <t>建築物用途_事務所等</t>
    <rPh sb="6" eb="8">
      <t>ジム</t>
    </rPh>
    <rPh sb="8" eb="9">
      <t>ショ</t>
    </rPh>
    <rPh sb="9" eb="10">
      <t>トウ</t>
    </rPh>
    <phoneticPr fontId="2"/>
  </si>
  <si>
    <t>建築物用途_学校等</t>
    <rPh sb="6" eb="8">
      <t>ガッコウ</t>
    </rPh>
    <rPh sb="8" eb="9">
      <t>トウ</t>
    </rPh>
    <phoneticPr fontId="29"/>
  </si>
  <si>
    <t>建築物用途_飲食店等</t>
    <rPh sb="6" eb="8">
      <t>インショク</t>
    </rPh>
    <rPh sb="8" eb="9">
      <t>テン</t>
    </rPh>
    <rPh sb="9" eb="10">
      <t>トウ</t>
    </rPh>
    <phoneticPr fontId="29"/>
  </si>
  <si>
    <t>建築物用途_集会所等</t>
    <rPh sb="6" eb="9">
      <t>シュウカイジョ</t>
    </rPh>
    <rPh sb="9" eb="10">
      <t>トウ</t>
    </rPh>
    <phoneticPr fontId="29"/>
  </si>
  <si>
    <t>建築物用途_工場等</t>
    <rPh sb="6" eb="8">
      <t>コウジョウ</t>
    </rPh>
    <rPh sb="8" eb="9">
      <t>トウ</t>
    </rPh>
    <phoneticPr fontId="29"/>
  </si>
  <si>
    <t>中央熱源方式導入のため対応可能</t>
    <rPh sb="0" eb="2">
      <t>チュウオウ</t>
    </rPh>
    <rPh sb="2" eb="4">
      <t>ネツゲン</t>
    </rPh>
    <rPh sb="4" eb="6">
      <t>ホウシキ</t>
    </rPh>
    <rPh sb="6" eb="8">
      <t>ドウニュウ</t>
    </rPh>
    <rPh sb="11" eb="13">
      <t>タイオウ</t>
    </rPh>
    <rPh sb="13" eb="15">
      <t>カノウ</t>
    </rPh>
    <phoneticPr fontId="29"/>
  </si>
  <si>
    <t>個別式熱源の導入のため対応不可</t>
    <rPh sb="0" eb="2">
      <t>コベツ</t>
    </rPh>
    <rPh sb="2" eb="3">
      <t>シキ</t>
    </rPh>
    <rPh sb="3" eb="5">
      <t>ネツゲン</t>
    </rPh>
    <rPh sb="6" eb="8">
      <t>ドウニュウ</t>
    </rPh>
    <rPh sb="11" eb="13">
      <t>タイオウ</t>
    </rPh>
    <rPh sb="13" eb="15">
      <t>フカ</t>
    </rPh>
    <phoneticPr fontId="2"/>
  </si>
  <si>
    <t>基礎杭の利用</t>
    <rPh sb="0" eb="2">
      <t>キソ</t>
    </rPh>
    <rPh sb="2" eb="3">
      <t>クイ</t>
    </rPh>
    <rPh sb="4" eb="6">
      <t>リヨウ</t>
    </rPh>
    <phoneticPr fontId="2"/>
  </si>
  <si>
    <t>1：対応可能
2：対応不可</t>
    <rPh sb="2" eb="4">
      <t>タイオウ</t>
    </rPh>
    <rPh sb="4" eb="6">
      <t>カノウ</t>
    </rPh>
    <rPh sb="9" eb="11">
      <t>タイオウ</t>
    </rPh>
    <rPh sb="11" eb="13">
      <t>フカ</t>
    </rPh>
    <phoneticPr fontId="29"/>
  </si>
  <si>
    <t>熱交換井の利用</t>
    <rPh sb="0" eb="3">
      <t>ネツコウカン</t>
    </rPh>
    <rPh sb="3" eb="4">
      <t>イ</t>
    </rPh>
    <rPh sb="5" eb="7">
      <t>リヨウ</t>
    </rPh>
    <phoneticPr fontId="2"/>
  </si>
  <si>
    <t>1：場所確保可能
2：場所確保不可</t>
    <rPh sb="2" eb="4">
      <t>バショ</t>
    </rPh>
    <rPh sb="4" eb="6">
      <t>カクホ</t>
    </rPh>
    <rPh sb="6" eb="8">
      <t>カノウ</t>
    </rPh>
    <rPh sb="11" eb="13">
      <t>バショ</t>
    </rPh>
    <rPh sb="13" eb="15">
      <t>カクホ</t>
    </rPh>
    <rPh sb="15" eb="17">
      <t>フカ</t>
    </rPh>
    <phoneticPr fontId="29"/>
  </si>
  <si>
    <t>設置に備えた対応</t>
    <rPh sb="0" eb="2">
      <t>セッチ</t>
    </rPh>
    <rPh sb="3" eb="4">
      <t>ソナ</t>
    </rPh>
    <rPh sb="6" eb="8">
      <t>タイオウ</t>
    </rPh>
    <phoneticPr fontId="2"/>
  </si>
  <si>
    <t>1：無
2：有</t>
    <rPh sb="2" eb="3">
      <t>ナ</t>
    </rPh>
    <rPh sb="6" eb="7">
      <t>アリ</t>
    </rPh>
    <phoneticPr fontId="29"/>
  </si>
  <si>
    <t>1（3）</t>
    <phoneticPr fontId="29"/>
  </si>
  <si>
    <t>地中熱利用設備の導入検討結果</t>
    <rPh sb="0" eb="2">
      <t>チチュウ</t>
    </rPh>
    <rPh sb="2" eb="3">
      <t>ネツ</t>
    </rPh>
    <rPh sb="3" eb="5">
      <t>リヨウ</t>
    </rPh>
    <rPh sb="5" eb="7">
      <t>セツビ</t>
    </rPh>
    <rPh sb="8" eb="10">
      <t>ドウニュウ</t>
    </rPh>
    <rPh sb="10" eb="12">
      <t>ケントウ</t>
    </rPh>
    <rPh sb="12" eb="14">
      <t>ケッカ</t>
    </rPh>
    <phoneticPr fontId="2"/>
  </si>
  <si>
    <t>理由_熱負荷に対し地中熱を有効利用できない（利用量・利用温度など）</t>
    <rPh sb="0" eb="2">
      <t>リユウ</t>
    </rPh>
    <phoneticPr fontId="29"/>
  </si>
  <si>
    <t>理由_熱源機器の熱源方式が個別式であるため地中熱を有効利用できない</t>
    <phoneticPr fontId="29"/>
  </si>
  <si>
    <t>理由_建物躯体（基礎杭）での対応ができない</t>
    <phoneticPr fontId="29"/>
  </si>
  <si>
    <t>理由_敷地内に熱交換井を設置するスペースが確保できない</t>
    <phoneticPr fontId="29"/>
  </si>
  <si>
    <t>理由_費用負担が大きい</t>
    <phoneticPr fontId="29"/>
  </si>
  <si>
    <t>理由_新設時は見送るが、将来対応をする</t>
    <rPh sb="3" eb="5">
      <t>シンセツ</t>
    </rPh>
    <rPh sb="5" eb="6">
      <t>ジ</t>
    </rPh>
    <rPh sb="7" eb="9">
      <t>ミオク</t>
    </rPh>
    <rPh sb="12" eb="14">
      <t>ショウライ</t>
    </rPh>
    <rPh sb="14" eb="16">
      <t>タイオウ</t>
    </rPh>
    <phoneticPr fontId="2"/>
  </si>
  <si>
    <t>理由_その他</t>
    <rPh sb="5" eb="6">
      <t>タ</t>
    </rPh>
    <phoneticPr fontId="2"/>
  </si>
  <si>
    <t>理由_その他詳細</t>
    <rPh sb="5" eb="6">
      <t>タ</t>
    </rPh>
    <rPh sb="6" eb="8">
      <t>ショウサイ</t>
    </rPh>
    <phoneticPr fontId="2"/>
  </si>
  <si>
    <t>入手可能バイオマス_木質系廃棄物</t>
    <rPh sb="0" eb="2">
      <t>ニュウシュ</t>
    </rPh>
    <rPh sb="2" eb="4">
      <t>カノウ</t>
    </rPh>
    <rPh sb="10" eb="12">
      <t>モクシツ</t>
    </rPh>
    <rPh sb="12" eb="13">
      <t>ケイ</t>
    </rPh>
    <rPh sb="13" eb="16">
      <t>ハイキブツ</t>
    </rPh>
    <phoneticPr fontId="2"/>
  </si>
  <si>
    <t>入手可能バイオマス_食品残さ</t>
    <rPh sb="10" eb="12">
      <t>ショクヒン</t>
    </rPh>
    <rPh sb="12" eb="13">
      <t>ザン</t>
    </rPh>
    <phoneticPr fontId="2"/>
  </si>
  <si>
    <t>入手可能バイオマス_その他</t>
    <rPh sb="12" eb="13">
      <t>タ</t>
    </rPh>
    <phoneticPr fontId="2"/>
  </si>
  <si>
    <t>入手可能バイオマス_その他詳細</t>
    <rPh sb="12" eb="13">
      <t>タ</t>
    </rPh>
    <rPh sb="13" eb="15">
      <t>ショウサイ</t>
    </rPh>
    <phoneticPr fontId="2"/>
  </si>
  <si>
    <t>バイオマスエネルギー変換方法_燃焼による熱利用</t>
    <rPh sb="10" eb="12">
      <t>ヘンカン</t>
    </rPh>
    <rPh sb="12" eb="14">
      <t>ホウホウ</t>
    </rPh>
    <rPh sb="15" eb="17">
      <t>ネンショウ</t>
    </rPh>
    <rPh sb="20" eb="21">
      <t>ネツ</t>
    </rPh>
    <rPh sb="21" eb="23">
      <t>リヨウ</t>
    </rPh>
    <phoneticPr fontId="2"/>
  </si>
  <si>
    <t>バイオマスエネルギー変換方法_ガス化による発電</t>
    <rPh sb="10" eb="12">
      <t>ヘンカン</t>
    </rPh>
    <rPh sb="12" eb="14">
      <t>ホウホウ</t>
    </rPh>
    <rPh sb="17" eb="18">
      <t>カ</t>
    </rPh>
    <rPh sb="21" eb="23">
      <t>ハツデン</t>
    </rPh>
    <phoneticPr fontId="2"/>
  </si>
  <si>
    <t>バイオマスエネルギー変換方法_その他</t>
    <rPh sb="17" eb="18">
      <t>タ</t>
    </rPh>
    <phoneticPr fontId="2"/>
  </si>
  <si>
    <t>バイオマスエネルギー変換方法_その他詳細</t>
    <rPh sb="17" eb="18">
      <t>タ</t>
    </rPh>
    <rPh sb="18" eb="20">
      <t>ショウサイ</t>
    </rPh>
    <phoneticPr fontId="2"/>
  </si>
  <si>
    <t>設置可能場所の確保_屋内</t>
    <rPh sb="0" eb="2">
      <t>セッチ</t>
    </rPh>
    <rPh sb="2" eb="4">
      <t>カノウ</t>
    </rPh>
    <rPh sb="4" eb="6">
      <t>バショ</t>
    </rPh>
    <rPh sb="7" eb="9">
      <t>カクホ</t>
    </rPh>
    <rPh sb="10" eb="12">
      <t>オクナイ</t>
    </rPh>
    <phoneticPr fontId="2"/>
  </si>
  <si>
    <t>設置可能場所の確保_屋外</t>
    <rPh sb="0" eb="2">
      <t>セッチ</t>
    </rPh>
    <rPh sb="2" eb="4">
      <t>カノウ</t>
    </rPh>
    <rPh sb="4" eb="6">
      <t>バショ</t>
    </rPh>
    <rPh sb="7" eb="9">
      <t>カクホ</t>
    </rPh>
    <rPh sb="10" eb="12">
      <t>オクガイ</t>
    </rPh>
    <phoneticPr fontId="2"/>
  </si>
  <si>
    <t>設置可能場所面積</t>
    <rPh sb="0" eb="2">
      <t>セッチ</t>
    </rPh>
    <rPh sb="2" eb="4">
      <t>カノウ</t>
    </rPh>
    <rPh sb="4" eb="6">
      <t>バショ</t>
    </rPh>
    <rPh sb="6" eb="8">
      <t>メンセキ</t>
    </rPh>
    <phoneticPr fontId="29"/>
  </si>
  <si>
    <t>バイオマス保管場所の確保_屋内</t>
    <rPh sb="5" eb="7">
      <t>ホカン</t>
    </rPh>
    <rPh sb="7" eb="9">
      <t>バショ</t>
    </rPh>
    <rPh sb="10" eb="12">
      <t>カクホ</t>
    </rPh>
    <rPh sb="13" eb="15">
      <t>オクナイ</t>
    </rPh>
    <phoneticPr fontId="2"/>
  </si>
  <si>
    <t>バイオマス保管場所の確保_屋外</t>
    <rPh sb="5" eb="7">
      <t>ホカン</t>
    </rPh>
    <rPh sb="7" eb="9">
      <t>バショ</t>
    </rPh>
    <rPh sb="10" eb="12">
      <t>カクホ</t>
    </rPh>
    <rPh sb="13" eb="15">
      <t>オクガイ</t>
    </rPh>
    <phoneticPr fontId="2"/>
  </si>
  <si>
    <t>1（2）ウ</t>
    <phoneticPr fontId="29"/>
  </si>
  <si>
    <t>周囲影響対策_臭気</t>
    <rPh sb="0" eb="2">
      <t>シュウイ</t>
    </rPh>
    <rPh sb="2" eb="4">
      <t>エイキョウ</t>
    </rPh>
    <rPh sb="4" eb="6">
      <t>タイサク</t>
    </rPh>
    <rPh sb="7" eb="9">
      <t>シュウキ</t>
    </rPh>
    <phoneticPr fontId="29"/>
  </si>
  <si>
    <t>周囲影響対策_排ガス</t>
    <rPh sb="0" eb="2">
      <t>シュウイ</t>
    </rPh>
    <rPh sb="2" eb="4">
      <t>エイキョウ</t>
    </rPh>
    <rPh sb="4" eb="6">
      <t>タイサク</t>
    </rPh>
    <rPh sb="7" eb="8">
      <t>ハイ</t>
    </rPh>
    <phoneticPr fontId="29"/>
  </si>
  <si>
    <t>周囲影響対策_騒音</t>
    <rPh sb="0" eb="2">
      <t>シュウイ</t>
    </rPh>
    <rPh sb="2" eb="4">
      <t>エイキョウ</t>
    </rPh>
    <rPh sb="4" eb="6">
      <t>タイサク</t>
    </rPh>
    <rPh sb="7" eb="9">
      <t>ソウオン</t>
    </rPh>
    <phoneticPr fontId="29"/>
  </si>
  <si>
    <t>1（2）エ</t>
    <phoneticPr fontId="29"/>
  </si>
  <si>
    <t>設置に備えた対応</t>
    <rPh sb="0" eb="2">
      <t>セッチ</t>
    </rPh>
    <rPh sb="3" eb="4">
      <t>ソナ</t>
    </rPh>
    <rPh sb="6" eb="8">
      <t>タイオウ</t>
    </rPh>
    <phoneticPr fontId="29"/>
  </si>
  <si>
    <t>設置に備えた対応_措置内容</t>
    <rPh sb="0" eb="2">
      <t>セッチ</t>
    </rPh>
    <rPh sb="3" eb="4">
      <t>ソナ</t>
    </rPh>
    <rPh sb="6" eb="8">
      <t>タイオウ</t>
    </rPh>
    <rPh sb="9" eb="11">
      <t>ソチ</t>
    </rPh>
    <rPh sb="11" eb="13">
      <t>ナイヨウ</t>
    </rPh>
    <phoneticPr fontId="29"/>
  </si>
  <si>
    <t>バイオマス利用・熱利用の導入検討結果</t>
    <rPh sb="5" eb="7">
      <t>リヨウ</t>
    </rPh>
    <rPh sb="8" eb="9">
      <t>ネツ</t>
    </rPh>
    <rPh sb="9" eb="11">
      <t>リヨウ</t>
    </rPh>
    <rPh sb="12" eb="14">
      <t>ドウニュウ</t>
    </rPh>
    <rPh sb="14" eb="16">
      <t>ケントウ</t>
    </rPh>
    <rPh sb="16" eb="18">
      <t>ケッカ</t>
    </rPh>
    <phoneticPr fontId="2"/>
  </si>
  <si>
    <t>理由_バイオマスを有効利用できない（量が不足・入手先が遠距離など）</t>
    <phoneticPr fontId="29"/>
  </si>
  <si>
    <t>理由_敷地内に設置するスペースを確保できない</t>
    <phoneticPr fontId="29"/>
  </si>
  <si>
    <t>理由_周囲への影響が大きく、対応ができない</t>
    <phoneticPr fontId="29"/>
  </si>
  <si>
    <t>文字</t>
    <rPh sb="0" eb="2">
      <t>モジ</t>
    </rPh>
    <phoneticPr fontId="2"/>
  </si>
  <si>
    <t>再エネ利用方法_直接利用1有無</t>
    <rPh sb="0" eb="1">
      <t>サイ</t>
    </rPh>
    <rPh sb="3" eb="5">
      <t>リヨウ</t>
    </rPh>
    <rPh sb="4" eb="5">
      <t>チョクリ</t>
    </rPh>
    <rPh sb="5" eb="7">
      <t>ホウホウ</t>
    </rPh>
    <rPh sb="8" eb="10">
      <t>チョクセツ</t>
    </rPh>
    <rPh sb="10" eb="12">
      <t>リヨウ</t>
    </rPh>
    <rPh sb="13" eb="15">
      <t>ウム</t>
    </rPh>
    <phoneticPr fontId="29"/>
  </si>
  <si>
    <t>0,1</t>
    <phoneticPr fontId="29"/>
  </si>
  <si>
    <t>0：無
1：有</t>
    <rPh sb="2" eb="3">
      <t>ナ</t>
    </rPh>
    <rPh sb="6" eb="7">
      <t>アリ</t>
    </rPh>
    <phoneticPr fontId="29"/>
  </si>
  <si>
    <t>（1）</t>
    <phoneticPr fontId="29"/>
  </si>
  <si>
    <t>再エネ直接利用1_内容</t>
    <rPh sb="0" eb="1">
      <t>サイ</t>
    </rPh>
    <rPh sb="3" eb="5">
      <t>チョクセツ</t>
    </rPh>
    <rPh sb="5" eb="7">
      <t>リヨウ</t>
    </rPh>
    <rPh sb="9" eb="11">
      <t>ナイヨウ</t>
    </rPh>
    <phoneticPr fontId="29"/>
  </si>
  <si>
    <t>（2）</t>
    <phoneticPr fontId="29"/>
  </si>
  <si>
    <t>再エネ直接利用1_規模</t>
    <rPh sb="0" eb="1">
      <t>サイ</t>
    </rPh>
    <rPh sb="3" eb="5">
      <t>チョクセツ</t>
    </rPh>
    <rPh sb="5" eb="7">
      <t>リヨウ</t>
    </rPh>
    <rPh sb="9" eb="11">
      <t>キボ</t>
    </rPh>
    <phoneticPr fontId="29"/>
  </si>
  <si>
    <t>（3）</t>
    <phoneticPr fontId="29"/>
  </si>
  <si>
    <t>再エネ直接利用1_一次エネ換算削減量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</si>
  <si>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再エネ利用方法_直接利用2有無</t>
    <rPh sb="0" eb="1">
      <t>サイ</t>
    </rPh>
    <rPh sb="3" eb="5">
      <t>リヨウ</t>
    </rPh>
    <rPh sb="4" eb="5">
      <t>チョクリ</t>
    </rPh>
    <rPh sb="5" eb="7">
      <t>ホウホウ</t>
    </rPh>
    <rPh sb="8" eb="10">
      <t>チョクセツ</t>
    </rPh>
    <rPh sb="10" eb="12">
      <t>リヨウ</t>
    </rPh>
    <rPh sb="13" eb="15">
      <t>ウム</t>
    </rPh>
    <phoneticPr fontId="29"/>
  </si>
  <si>
    <t>再エネ直接利用2_内容</t>
    <rPh sb="0" eb="1">
      <t>サイ</t>
    </rPh>
    <rPh sb="3" eb="5">
      <t>チョクセツ</t>
    </rPh>
    <rPh sb="5" eb="7">
      <t>リヨウ</t>
    </rPh>
    <rPh sb="9" eb="11">
      <t>ナイヨウ</t>
    </rPh>
    <phoneticPr fontId="29"/>
  </si>
  <si>
    <t>再エネ直接利用2_規模</t>
    <rPh sb="0" eb="1">
      <t>サイ</t>
    </rPh>
    <rPh sb="3" eb="5">
      <t>チョクセツ</t>
    </rPh>
    <rPh sb="5" eb="7">
      <t>リヨウ</t>
    </rPh>
    <rPh sb="9" eb="11">
      <t>キボ</t>
    </rPh>
    <phoneticPr fontId="29"/>
  </si>
  <si>
    <t>再エネ直接利用2_一次エネ換算削減量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</si>
  <si>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再エネ利用方法_直接利用3有無</t>
    <rPh sb="0" eb="1">
      <t>サイ</t>
    </rPh>
    <rPh sb="3" eb="5">
      <t>リヨウ</t>
    </rPh>
    <rPh sb="4" eb="5">
      <t>チョクリ</t>
    </rPh>
    <rPh sb="5" eb="7">
      <t>ホウホウ</t>
    </rPh>
    <rPh sb="8" eb="10">
      <t>チョクセツ</t>
    </rPh>
    <rPh sb="10" eb="12">
      <t>リヨウ</t>
    </rPh>
    <rPh sb="13" eb="15">
      <t>ウム</t>
    </rPh>
    <phoneticPr fontId="29"/>
  </si>
  <si>
    <t>再エネ直接利用3_内容</t>
    <rPh sb="0" eb="1">
      <t>サイ</t>
    </rPh>
    <rPh sb="3" eb="5">
      <t>チョクセツ</t>
    </rPh>
    <rPh sb="5" eb="7">
      <t>リヨウ</t>
    </rPh>
    <rPh sb="9" eb="11">
      <t>ナイヨウ</t>
    </rPh>
    <phoneticPr fontId="29"/>
  </si>
  <si>
    <t>再エネ直接利用3_規模</t>
    <rPh sb="0" eb="1">
      <t>サイ</t>
    </rPh>
    <rPh sb="3" eb="5">
      <t>チョクセツ</t>
    </rPh>
    <rPh sb="5" eb="7">
      <t>リヨウ</t>
    </rPh>
    <rPh sb="9" eb="11">
      <t>キボ</t>
    </rPh>
    <phoneticPr fontId="29"/>
  </si>
  <si>
    <t>再エネ直接利用3_一次エネ換算削減量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</si>
  <si>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再エネ利用方法_その他利用1有無</t>
    <rPh sb="0" eb="1">
      <t>サイ</t>
    </rPh>
    <rPh sb="3" eb="5">
      <t>リヨウ</t>
    </rPh>
    <rPh sb="5" eb="7">
      <t>ホウホウ</t>
    </rPh>
    <rPh sb="10" eb="11">
      <t>タ</t>
    </rPh>
    <rPh sb="11" eb="13">
      <t>リヨウ</t>
    </rPh>
    <rPh sb="14" eb="16">
      <t>ウム</t>
    </rPh>
    <phoneticPr fontId="29"/>
  </si>
  <si>
    <t>再エネその他利用1_内容</t>
    <rPh sb="0" eb="1">
      <t>サイ</t>
    </rPh>
    <rPh sb="5" eb="6">
      <t>タ</t>
    </rPh>
    <rPh sb="6" eb="8">
      <t>リヨウ</t>
    </rPh>
    <rPh sb="7" eb="8">
      <t>チョクリ</t>
    </rPh>
    <rPh sb="10" eb="12">
      <t>ナイヨウ</t>
    </rPh>
    <phoneticPr fontId="29"/>
  </si>
  <si>
    <t>再エネその他利用1_規模</t>
    <rPh sb="0" eb="1">
      <t>サイ</t>
    </rPh>
    <rPh sb="5" eb="6">
      <t>タ</t>
    </rPh>
    <rPh sb="6" eb="8">
      <t>リヨウ</t>
    </rPh>
    <rPh sb="7" eb="8">
      <t>チョクリ</t>
    </rPh>
    <rPh sb="10" eb="12">
      <t>キボ</t>
    </rPh>
    <phoneticPr fontId="29"/>
  </si>
  <si>
    <t>再エネその他利用1_一次エネ換算削減量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</si>
  <si>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再エネ利用方法_その他利用2有無</t>
    <rPh sb="0" eb="1">
      <t>サイ</t>
    </rPh>
    <rPh sb="3" eb="5">
      <t>リヨウ</t>
    </rPh>
    <rPh sb="5" eb="7">
      <t>ホウホウ</t>
    </rPh>
    <rPh sb="10" eb="11">
      <t>タ</t>
    </rPh>
    <rPh sb="11" eb="13">
      <t>リヨウ</t>
    </rPh>
    <rPh sb="14" eb="16">
      <t>ウム</t>
    </rPh>
    <phoneticPr fontId="29"/>
  </si>
  <si>
    <t>再エネその他利用2_内容</t>
    <rPh sb="0" eb="1">
      <t>サイ</t>
    </rPh>
    <rPh sb="5" eb="6">
      <t>タ</t>
    </rPh>
    <rPh sb="6" eb="8">
      <t>リヨウ</t>
    </rPh>
    <rPh sb="7" eb="8">
      <t>チョクリ</t>
    </rPh>
    <rPh sb="10" eb="12">
      <t>ナイヨウ</t>
    </rPh>
    <phoneticPr fontId="29"/>
  </si>
  <si>
    <t>再エネその他利用2_規模</t>
    <rPh sb="0" eb="1">
      <t>サイ</t>
    </rPh>
    <rPh sb="5" eb="6">
      <t>タ</t>
    </rPh>
    <rPh sb="6" eb="8">
      <t>リヨウ</t>
    </rPh>
    <rPh sb="7" eb="8">
      <t>チョクリ</t>
    </rPh>
    <rPh sb="10" eb="12">
      <t>キボ</t>
    </rPh>
    <phoneticPr fontId="29"/>
  </si>
  <si>
    <t>再エネその他利用2_一次エネ換算削減量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</si>
  <si>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再エネ利用方法_その他利用3有無</t>
    <rPh sb="0" eb="1">
      <t>サイ</t>
    </rPh>
    <rPh sb="3" eb="5">
      <t>リヨウ</t>
    </rPh>
    <rPh sb="5" eb="7">
      <t>ホウホウ</t>
    </rPh>
    <rPh sb="10" eb="11">
      <t>タ</t>
    </rPh>
    <rPh sb="11" eb="13">
      <t>リヨウ</t>
    </rPh>
    <rPh sb="14" eb="16">
      <t>ウム</t>
    </rPh>
    <phoneticPr fontId="29"/>
  </si>
  <si>
    <t>再エネその他利用3_内容</t>
    <rPh sb="0" eb="1">
      <t>サイ</t>
    </rPh>
    <rPh sb="5" eb="6">
      <t>タ</t>
    </rPh>
    <rPh sb="6" eb="8">
      <t>リヨウ</t>
    </rPh>
    <rPh sb="7" eb="8">
      <t>チョクリ</t>
    </rPh>
    <rPh sb="10" eb="12">
      <t>ナイヨウ</t>
    </rPh>
    <phoneticPr fontId="29"/>
  </si>
  <si>
    <t>再エネその他利用3_規模</t>
    <rPh sb="0" eb="1">
      <t>サイ</t>
    </rPh>
    <rPh sb="5" eb="6">
      <t>タ</t>
    </rPh>
    <rPh sb="6" eb="8">
      <t>リヨウ</t>
    </rPh>
    <rPh sb="7" eb="8">
      <t>チョクリ</t>
    </rPh>
    <rPh sb="10" eb="12">
      <t>キボ</t>
    </rPh>
    <phoneticPr fontId="29"/>
  </si>
  <si>
    <t>再エネその他利用3_一次エネ換算削減量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</si>
  <si>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　（ブランク）
1:1
2:2
3:3</t>
    <phoneticPr fontId="29"/>
  </si>
  <si>
    <t>（ブランク）
1
2
3</t>
    <phoneticPr fontId="29"/>
  </si>
  <si>
    <t>高木による緑化面積の割合</t>
    <rPh sb="0" eb="2">
      <t>コウボク</t>
    </rPh>
    <rPh sb="5" eb="7">
      <t>リョクカ</t>
    </rPh>
    <rPh sb="7" eb="9">
      <t>メンセキ</t>
    </rPh>
    <rPh sb="10" eb="12">
      <t>ワリアイ</t>
    </rPh>
    <phoneticPr fontId="29"/>
  </si>
  <si>
    <t>発電容量_太陽光発電設備（kW）</t>
    <rPh sb="0" eb="2">
      <t>ハツデン</t>
    </rPh>
    <rPh sb="2" eb="4">
      <t>ヨウリョウ</t>
    </rPh>
    <rPh sb="5" eb="8">
      <t>タイヨウコウ</t>
    </rPh>
    <rPh sb="8" eb="10">
      <t>ハツデン</t>
    </rPh>
    <rPh sb="10" eb="12">
      <t>セツビ</t>
    </rPh>
    <phoneticPr fontId="29"/>
  </si>
  <si>
    <t>熱利用容量_太陽熱利用（MJ/h）</t>
    <rPh sb="0" eb="1">
      <t>ネツ</t>
    </rPh>
    <rPh sb="1" eb="3">
      <t>リヨウ</t>
    </rPh>
    <rPh sb="3" eb="5">
      <t>ヨウリョウ</t>
    </rPh>
    <rPh sb="6" eb="9">
      <t>タイヨウネツ</t>
    </rPh>
    <rPh sb="9" eb="11">
      <t>リヨウ</t>
    </rPh>
    <phoneticPr fontId="29"/>
  </si>
  <si>
    <t>熱利用容量_地中熱利用（MJ/h）</t>
    <rPh sb="0" eb="1">
      <t>ネツ</t>
    </rPh>
    <rPh sb="1" eb="3">
      <t>リヨウ</t>
    </rPh>
    <rPh sb="3" eb="5">
      <t>ヨウリョウ</t>
    </rPh>
    <rPh sb="6" eb="8">
      <t>チチュウ</t>
    </rPh>
    <rPh sb="8" eb="9">
      <t>ネツ</t>
    </rPh>
    <rPh sb="9" eb="11">
      <t>リヨウ</t>
    </rPh>
    <phoneticPr fontId="29"/>
  </si>
  <si>
    <t>熱利用容量_太陽熱利用（kW）</t>
    <rPh sb="0" eb="1">
      <t>ネツ</t>
    </rPh>
    <rPh sb="1" eb="3">
      <t>リヨウ</t>
    </rPh>
    <rPh sb="3" eb="5">
      <t>ヨウリョウ</t>
    </rPh>
    <rPh sb="6" eb="9">
      <t>タイヨウネツ</t>
    </rPh>
    <rPh sb="9" eb="11">
      <t>リヨウ</t>
    </rPh>
    <phoneticPr fontId="29"/>
  </si>
  <si>
    <t>熱利用容量_地中熱利用（kW）</t>
    <rPh sb="0" eb="1">
      <t>ネツ</t>
    </rPh>
    <rPh sb="1" eb="3">
      <t>リヨウ</t>
    </rPh>
    <rPh sb="3" eb="5">
      <t>ヨウリョウ</t>
    </rPh>
    <rPh sb="6" eb="8">
      <t>チチュウ</t>
    </rPh>
    <rPh sb="8" eb="9">
      <t>ネツ</t>
    </rPh>
    <rPh sb="9" eb="11">
      <t>リヨウ</t>
    </rPh>
    <phoneticPr fontId="29"/>
  </si>
  <si>
    <t>セル入力値</t>
    <rPh sb="2" eb="4">
      <t>ニュウリョク</t>
    </rPh>
    <rPh sb="4" eb="5">
      <t>チ</t>
    </rPh>
    <phoneticPr fontId="2"/>
  </si>
  <si>
    <t>データ取込み</t>
    <rPh sb="3" eb="5">
      <t>トリコ</t>
    </rPh>
    <phoneticPr fontId="2"/>
  </si>
  <si>
    <t>数値</t>
    <rPh sb="0" eb="2">
      <t>スウチ</t>
    </rPh>
    <phoneticPr fontId="2"/>
  </si>
  <si>
    <t>システムから割当て</t>
    <rPh sb="6" eb="8">
      <t>ワリア</t>
    </rPh>
    <phoneticPr fontId="2"/>
  </si>
  <si>
    <t>ア
(イ)</t>
  </si>
  <si>
    <t>ア
(ウ)</t>
  </si>
  <si>
    <t>　（ブランク）
1：段階1
2：段階2
3：段階3</t>
  </si>
  <si>
    <t>小数（2ケタ）</t>
    <rPh sb="0" eb="2">
      <t>ショウスウ</t>
    </rPh>
    <phoneticPr fontId="4"/>
  </si>
  <si>
    <t>　    b  設計一次エネルギー消費量</t>
    <rPh sb="8" eb="10">
      <t>セッケイ</t>
    </rPh>
    <rPh sb="10" eb="12">
      <t>イチジ</t>
    </rPh>
    <rPh sb="17" eb="20">
      <t>ショウヒリョウ</t>
    </rPh>
    <phoneticPr fontId="2"/>
  </si>
  <si>
    <t>　    c  基準一次エネルギー消費量</t>
    <rPh sb="8" eb="10">
      <t>キジュン</t>
    </rPh>
    <rPh sb="10" eb="12">
      <t>イチジ</t>
    </rPh>
    <rPh sb="17" eb="20">
      <t>ショウヒリョウ</t>
    </rPh>
    <phoneticPr fontId="2"/>
  </si>
  <si>
    <t>(イ) a PAL*低減率</t>
    <rPh sb="10" eb="12">
      <t>テイゲン</t>
    </rPh>
    <rPh sb="12" eb="13">
      <t>リツ</t>
    </rPh>
    <phoneticPr fontId="2"/>
  </si>
  <si>
    <t>　    c  PAL*の基準値</t>
    <rPh sb="13" eb="16">
      <t>キジュンチ</t>
    </rPh>
    <phoneticPr fontId="2"/>
  </si>
  <si>
    <t>１-(1)</t>
    <phoneticPr fontId="2"/>
  </si>
  <si>
    <t>小数(2桁）</t>
    <rPh sb="4" eb="5">
      <t>ケタ</t>
    </rPh>
    <phoneticPr fontId="2"/>
  </si>
  <si>
    <t>小数（1ケタ）</t>
    <phoneticPr fontId="29"/>
  </si>
  <si>
    <t>小数(1桁)</t>
    <rPh sb="4" eb="5">
      <t>ケタ</t>
    </rPh>
    <phoneticPr fontId="2"/>
  </si>
  <si>
    <t>小数（2桁）</t>
    <rPh sb="4" eb="5">
      <t>ケタ</t>
    </rPh>
    <phoneticPr fontId="2"/>
  </si>
  <si>
    <t>住宅</t>
    <rPh sb="0" eb="2">
      <t>ジュウタク</t>
    </rPh>
    <phoneticPr fontId="2"/>
  </si>
  <si>
    <t>省エネルギー性能目標値（熱負荷の低減）</t>
    <phoneticPr fontId="2"/>
  </si>
  <si>
    <t>ア
(キ)</t>
    <phoneticPr fontId="2"/>
  </si>
  <si>
    <t>採光利用システム</t>
    <rPh sb="0" eb="2">
      <t>サイコウ</t>
    </rPh>
    <rPh sb="2" eb="4">
      <t>リヨウ</t>
    </rPh>
    <phoneticPr fontId="2"/>
  </si>
  <si>
    <t>通風利用システム</t>
    <rPh sb="0" eb="2">
      <t>ツウフウ</t>
    </rPh>
    <rPh sb="2" eb="4">
      <t>リヨウ</t>
    </rPh>
    <phoneticPr fontId="2"/>
  </si>
  <si>
    <t>地熱利用システム</t>
    <rPh sb="0" eb="2">
      <t>チネツ</t>
    </rPh>
    <rPh sb="2" eb="4">
      <t>リヨウ</t>
    </rPh>
    <phoneticPr fontId="29"/>
  </si>
  <si>
    <t>その他のシステム</t>
    <rPh sb="2" eb="3">
      <t>タ</t>
    </rPh>
    <phoneticPr fontId="29"/>
  </si>
  <si>
    <t>その他_詳細</t>
    <rPh sb="2" eb="3">
      <t>ホカ</t>
    </rPh>
    <rPh sb="4" eb="6">
      <t>ショウサイ</t>
    </rPh>
    <phoneticPr fontId="2"/>
  </si>
  <si>
    <t>文字</t>
    <rPh sb="0" eb="2">
      <t>モジ</t>
    </rPh>
    <phoneticPr fontId="2"/>
  </si>
  <si>
    <t>BEIm・BEI</t>
    <phoneticPr fontId="29"/>
  </si>
  <si>
    <t>BPIm・BPI</t>
    <phoneticPr fontId="29"/>
  </si>
  <si>
    <t>蓄熱方式に係る事項</t>
    <rPh sb="0" eb="2">
      <t>チクネツ</t>
    </rPh>
    <rPh sb="2" eb="4">
      <t>ホウシキ</t>
    </rPh>
    <rPh sb="5" eb="6">
      <t>カカワ</t>
    </rPh>
    <rPh sb="7" eb="9">
      <t>ジコウ</t>
    </rPh>
    <phoneticPr fontId="29"/>
  </si>
  <si>
    <t>(エ)冷房期の平均日射熱取得率（ηAC）</t>
    <rPh sb="11" eb="12">
      <t>ネツ</t>
    </rPh>
    <phoneticPr fontId="2"/>
  </si>
  <si>
    <t>(オ)暖房期の平均日射熱取得率（ηAH）</t>
    <rPh sb="11" eb="12">
      <t>ネツ</t>
    </rPh>
    <phoneticPr fontId="2"/>
  </si>
  <si>
    <t>冷房期の平均日射熱取得率（ηAC）</t>
    <rPh sb="0" eb="2">
      <t>レイボウ</t>
    </rPh>
    <rPh sb="2" eb="3">
      <t>キ</t>
    </rPh>
    <rPh sb="4" eb="6">
      <t>ヘイキン</t>
    </rPh>
    <rPh sb="6" eb="8">
      <t>ニッシャ</t>
    </rPh>
    <rPh sb="8" eb="9">
      <t>ネツ</t>
    </rPh>
    <rPh sb="9" eb="12">
      <t>シュトクリツ</t>
    </rPh>
    <phoneticPr fontId="2"/>
  </si>
  <si>
    <t>暖房期の平均日射熱取得率（ηAH）</t>
    <rPh sb="0" eb="2">
      <t>ダンボウ</t>
    </rPh>
    <rPh sb="2" eb="3">
      <t>キ</t>
    </rPh>
    <rPh sb="4" eb="6">
      <t>ヘイキン</t>
    </rPh>
    <rPh sb="6" eb="8">
      <t>ニッシャ</t>
    </rPh>
    <rPh sb="8" eb="9">
      <t>ネツ</t>
    </rPh>
    <rPh sb="9" eb="12">
      <t>シュトクリツ</t>
    </rPh>
    <phoneticPr fontId="2"/>
  </si>
  <si>
    <t>小数(1桁）</t>
    <rPh sb="4" eb="5">
      <t>ケタ</t>
    </rPh>
    <phoneticPr fontId="2"/>
  </si>
  <si>
    <t>全事業者の平均以下かつ0.37kg-CO2/kWhを超える</t>
    <rPh sb="0" eb="1">
      <t>ゼン</t>
    </rPh>
    <rPh sb="1" eb="4">
      <t>ジギョウシャ</t>
    </rPh>
    <rPh sb="5" eb="7">
      <t>ヘイキン</t>
    </rPh>
    <rPh sb="7" eb="9">
      <t>イカ</t>
    </rPh>
    <rPh sb="26" eb="27">
      <t>コ</t>
    </rPh>
    <phoneticPr fontId="2"/>
  </si>
  <si>
    <t>0.37kg-CO2/kWh以下</t>
    <rPh sb="14" eb="16">
      <t>イカ</t>
    </rPh>
    <phoneticPr fontId="2"/>
  </si>
  <si>
    <t>Nearly ZEH</t>
    <phoneticPr fontId="2"/>
  </si>
  <si>
    <t>ZEH Ready</t>
    <phoneticPr fontId="2"/>
  </si>
  <si>
    <t>ZEH Oriented</t>
    <phoneticPr fontId="2"/>
  </si>
  <si>
    <t>小数（1ケタ）</t>
    <rPh sb="0" eb="2">
      <t>ショウスウ</t>
    </rPh>
    <phoneticPr fontId="4"/>
  </si>
  <si>
    <t>屋外露出の保温外装材において、耐用年数の長い材料の採用</t>
    <phoneticPr fontId="2"/>
  </si>
  <si>
    <t>オゾン破壊係数</t>
    <rPh sb="3" eb="5">
      <t>ハカイ</t>
    </rPh>
    <rPh sb="5" eb="7">
      <t>ケイスウ</t>
    </rPh>
    <phoneticPr fontId="29"/>
  </si>
  <si>
    <t>小数（１ケタ）</t>
    <rPh sb="0" eb="2">
      <t>ショウスウ</t>
    </rPh>
    <phoneticPr fontId="4"/>
  </si>
  <si>
    <t>ブランク、0,1,2</t>
    <phoneticPr fontId="2"/>
  </si>
  <si>
    <t>W/(m2・K)</t>
    <phoneticPr fontId="2"/>
  </si>
  <si>
    <t>CO2排出係数_0.37kg-CO2/kWh以下</t>
    <rPh sb="3" eb="5">
      <t>ハイシュツ</t>
    </rPh>
    <rPh sb="5" eb="7">
      <t>ケイスウ</t>
    </rPh>
    <rPh sb="22" eb="24">
      <t>イカ</t>
    </rPh>
    <phoneticPr fontId="29"/>
  </si>
  <si>
    <t>CO2排出係数_全事業者の平均以下かつ0.37kg-CO2/kWh超え</t>
    <rPh sb="3" eb="5">
      <t>ハイシュツ</t>
    </rPh>
    <rPh sb="5" eb="7">
      <t>ケイスウ</t>
    </rPh>
    <rPh sb="8" eb="9">
      <t>ゼン</t>
    </rPh>
    <rPh sb="9" eb="12">
      <t>ジギョウシャ</t>
    </rPh>
    <rPh sb="13" eb="15">
      <t>ヘイキン</t>
    </rPh>
    <rPh sb="15" eb="17">
      <t>イカ</t>
    </rPh>
    <rPh sb="33" eb="34">
      <t>コ</t>
    </rPh>
    <phoneticPr fontId="29"/>
  </si>
  <si>
    <t>エ
（オ）a</t>
    <phoneticPr fontId="29"/>
  </si>
  <si>
    <t>エ
（オ）b</t>
    <phoneticPr fontId="29"/>
  </si>
  <si>
    <t>エ
（オ）c</t>
    <phoneticPr fontId="29"/>
  </si>
  <si>
    <t>対象者_地域冷暖房区域における延べ面積が１万㎡を超える建築物</t>
    <rPh sb="0" eb="3">
      <t>タイショウシャ</t>
    </rPh>
    <rPh sb="4" eb="6">
      <t>チイキ</t>
    </rPh>
    <rPh sb="6" eb="9">
      <t>レイダンボウ</t>
    </rPh>
    <rPh sb="9" eb="11">
      <t>クイキ</t>
    </rPh>
    <rPh sb="15" eb="16">
      <t>ノ</t>
    </rPh>
    <rPh sb="17" eb="19">
      <t>メンセキ</t>
    </rPh>
    <rPh sb="21" eb="23">
      <t>マンヘイホウメートル</t>
    </rPh>
    <rPh sb="24" eb="25">
      <t>コ</t>
    </rPh>
    <rPh sb="27" eb="30">
      <t>ケンチクブツ</t>
    </rPh>
    <phoneticPr fontId="29"/>
  </si>
  <si>
    <t>対象者_特定開発事業において延べ面積が1万㎡を超える建築物</t>
    <rPh sb="0" eb="3">
      <t>タイショウシャ</t>
    </rPh>
    <rPh sb="4" eb="6">
      <t>トクテイ</t>
    </rPh>
    <rPh sb="6" eb="8">
      <t>カイハツ</t>
    </rPh>
    <rPh sb="8" eb="10">
      <t>ジギョウ</t>
    </rPh>
    <rPh sb="14" eb="15">
      <t>ノ</t>
    </rPh>
    <rPh sb="16" eb="18">
      <t>メンセキ</t>
    </rPh>
    <rPh sb="20" eb="22">
      <t>マンヘイホウメートル</t>
    </rPh>
    <rPh sb="23" eb="24">
      <t>コ</t>
    </rPh>
    <rPh sb="26" eb="29">
      <t>ケンチクブツ</t>
    </rPh>
    <phoneticPr fontId="29"/>
  </si>
  <si>
    <t>(1)建築物の熱負荷の低減</t>
    <phoneticPr fontId="2"/>
  </si>
  <si>
    <t>(4)長寿命化等</t>
    <phoneticPr fontId="2"/>
  </si>
  <si>
    <t>(5)緑化</t>
    <phoneticPr fontId="2"/>
  </si>
  <si>
    <t>合計　</t>
    <rPh sb="0" eb="2">
      <t>ゴウケイ</t>
    </rPh>
    <phoneticPr fontId="2"/>
  </si>
  <si>
    <t>建築主</t>
    <rPh sb="0" eb="2">
      <t>ケンチク</t>
    </rPh>
    <rPh sb="2" eb="3">
      <t>ヌシ</t>
    </rPh>
    <phoneticPr fontId="2"/>
  </si>
  <si>
    <t>敷地面積</t>
    <rPh sb="0" eb="2">
      <t>シキチ</t>
    </rPh>
    <rPh sb="2" eb="4">
      <t>メンセキ</t>
    </rPh>
    <phoneticPr fontId="2"/>
  </si>
  <si>
    <t>延べ面積</t>
    <rPh sb="0" eb="1">
      <t>ノ</t>
    </rPh>
    <rPh sb="2" eb="4">
      <t>メンセキ</t>
    </rPh>
    <phoneticPr fontId="2"/>
  </si>
  <si>
    <t>(ア)　躯体以外の劣化対策に係る事項における適合数</t>
    <rPh sb="4" eb="6">
      <t>クタイ</t>
    </rPh>
    <rPh sb="6" eb="8">
      <t>イガイ</t>
    </rPh>
    <rPh sb="9" eb="11">
      <t>レッカ</t>
    </rPh>
    <rPh sb="11" eb="13">
      <t>タイサク</t>
    </rPh>
    <rPh sb="14" eb="15">
      <t>カカ</t>
    </rPh>
    <rPh sb="16" eb="18">
      <t>ジコウ</t>
    </rPh>
    <rPh sb="22" eb="24">
      <t>テキゴウ</t>
    </rPh>
    <rPh sb="24" eb="25">
      <t>スウ</t>
    </rPh>
    <phoneticPr fontId="2"/>
  </si>
  <si>
    <t>(イ)　大型機器等の搬出入に係る事項における適合数</t>
    <rPh sb="4" eb="6">
      <t>オオガタ</t>
    </rPh>
    <rPh sb="6" eb="8">
      <t>キキ</t>
    </rPh>
    <rPh sb="8" eb="9">
      <t>トウ</t>
    </rPh>
    <rPh sb="10" eb="13">
      <t>ハンシュツニュウ</t>
    </rPh>
    <rPh sb="14" eb="15">
      <t>カカ</t>
    </rPh>
    <rPh sb="16" eb="18">
      <t>ジコウ</t>
    </rPh>
    <phoneticPr fontId="2"/>
  </si>
  <si>
    <t>(ウ)　その他に係る事項における適合数</t>
    <rPh sb="6" eb="7">
      <t>ホカ</t>
    </rPh>
    <rPh sb="8" eb="9">
      <t>カカ</t>
    </rPh>
    <rPh sb="10" eb="12">
      <t>ジコウ</t>
    </rPh>
    <phoneticPr fontId="2"/>
  </si>
  <si>
    <t>(ア)　木造</t>
    <rPh sb="4" eb="6">
      <t>モクゾウ</t>
    </rPh>
    <phoneticPr fontId="2"/>
  </si>
  <si>
    <t>(イ)　鉄骨造</t>
    <rPh sb="4" eb="7">
      <t>テッコツゾウ</t>
    </rPh>
    <phoneticPr fontId="2"/>
  </si>
  <si>
    <t>(ウ)　既存の樹木の保全に係る事項の点数</t>
    <rPh sb="4" eb="6">
      <t>キゾン</t>
    </rPh>
    <rPh sb="7" eb="9">
      <t>ジュモク</t>
    </rPh>
    <rPh sb="10" eb="12">
      <t>ホゼン</t>
    </rPh>
    <rPh sb="13" eb="14">
      <t>カカ</t>
    </rPh>
    <rPh sb="15" eb="17">
      <t>ジコウ</t>
    </rPh>
    <rPh sb="18" eb="20">
      <t>テンスウ</t>
    </rPh>
    <phoneticPr fontId="2"/>
  </si>
  <si>
    <t>(イ)　高木の植栽に係る事項の点数</t>
    <rPh sb="4" eb="6">
      <t>コウボク</t>
    </rPh>
    <rPh sb="7" eb="9">
      <t>ショクサイ</t>
    </rPh>
    <rPh sb="10" eb="11">
      <t>カカ</t>
    </rPh>
    <rPh sb="12" eb="14">
      <t>ジコウ</t>
    </rPh>
    <rPh sb="15" eb="17">
      <t>テンスウ</t>
    </rPh>
    <phoneticPr fontId="2"/>
  </si>
  <si>
    <t>イ　高木等による緑化</t>
    <rPh sb="2" eb="4">
      <t>コウボク</t>
    </rPh>
    <rPh sb="4" eb="5">
      <t>トウ</t>
    </rPh>
    <rPh sb="8" eb="10">
      <t>リョクカ</t>
    </rPh>
    <phoneticPr fontId="2"/>
  </si>
  <si>
    <r>
      <t>(ア)　</t>
    </r>
    <r>
      <rPr>
        <sz val="11"/>
        <color theme="1"/>
        <rFont val="Yu Gothic"/>
        <family val="3"/>
        <charset val="128"/>
        <scheme val="minor"/>
      </rPr>
      <t>建築物上における樹木の量の確保に係る事項の点数</t>
    </r>
    <rPh sb="4" eb="7">
      <t>ケンチクブツ</t>
    </rPh>
    <rPh sb="7" eb="8">
      <t>ジョウ</t>
    </rPh>
    <rPh sb="12" eb="14">
      <t>ジュモク</t>
    </rPh>
    <rPh sb="15" eb="16">
      <t>リョウ</t>
    </rPh>
    <rPh sb="17" eb="19">
      <t>カクホ</t>
    </rPh>
    <rPh sb="20" eb="21">
      <t>カカ</t>
    </rPh>
    <rPh sb="22" eb="24">
      <t>ジコウ</t>
    </rPh>
    <rPh sb="25" eb="27">
      <t>テンスウ</t>
    </rPh>
    <phoneticPr fontId="2"/>
  </si>
  <si>
    <t xml:space="preserve">    　 a 仕様基準</t>
    <rPh sb="8" eb="10">
      <t>シヨウ</t>
    </rPh>
    <rPh sb="10" eb="12">
      <t>キジュン</t>
    </rPh>
    <phoneticPr fontId="2"/>
  </si>
  <si>
    <t xml:space="preserve">     　b 性能基準</t>
    <rPh sb="8" eb="10">
      <t>セイノウ</t>
    </rPh>
    <rPh sb="10" eb="12">
      <t>キジュン</t>
    </rPh>
    <phoneticPr fontId="2"/>
  </si>
  <si>
    <t>1 建築物の概要</t>
    <rPh sb="2" eb="5">
      <t>ケンチクブツ</t>
    </rPh>
    <rPh sb="6" eb="8">
      <t>ガイヨウ</t>
    </rPh>
    <phoneticPr fontId="2"/>
  </si>
  <si>
    <t>2 建築物の環境性能</t>
    <rPh sb="2" eb="5">
      <t>ケンチクブツ</t>
    </rPh>
    <rPh sb="6" eb="8">
      <t>カンキョウ</t>
    </rPh>
    <rPh sb="8" eb="10">
      <t>セイノウ</t>
    </rPh>
    <phoneticPr fontId="2"/>
  </si>
  <si>
    <t>評価方法基準第5　3-1(3)ロ②aの基準に適合している。</t>
    <rPh sb="0" eb="2">
      <t>ヒョウカ</t>
    </rPh>
    <rPh sb="2" eb="4">
      <t>ホウホウ</t>
    </rPh>
    <rPh sb="4" eb="6">
      <t>キジュン</t>
    </rPh>
    <rPh sb="6" eb="7">
      <t>ダイ</t>
    </rPh>
    <rPh sb="19" eb="21">
      <t>キジュン</t>
    </rPh>
    <rPh sb="22" eb="24">
      <t>テキゴウ</t>
    </rPh>
    <phoneticPr fontId="2"/>
  </si>
  <si>
    <t>建築物名称</t>
    <rPh sb="0" eb="3">
      <t>ケンチクブツ</t>
    </rPh>
    <rPh sb="3" eb="5">
      <t>メイショウ</t>
    </rPh>
    <phoneticPr fontId="4"/>
  </si>
  <si>
    <t>建築物所在地</t>
    <rPh sb="0" eb="3">
      <t>ケンチクブツ</t>
    </rPh>
    <rPh sb="3" eb="6">
      <t>ショザイチ</t>
    </rPh>
    <phoneticPr fontId="4"/>
  </si>
  <si>
    <t>建築主</t>
    <rPh sb="0" eb="2">
      <t>ケンチク</t>
    </rPh>
    <rPh sb="2" eb="3">
      <t>ヌシ</t>
    </rPh>
    <phoneticPr fontId="4"/>
  </si>
  <si>
    <t>敷地面積</t>
    <rPh sb="0" eb="2">
      <t>シキチ</t>
    </rPh>
    <rPh sb="2" eb="4">
      <t>メンセキ</t>
    </rPh>
    <phoneticPr fontId="4"/>
  </si>
  <si>
    <t>建築面積</t>
    <rPh sb="0" eb="2">
      <t>ケンチク</t>
    </rPh>
    <rPh sb="2" eb="4">
      <t>メンセキ</t>
    </rPh>
    <phoneticPr fontId="4"/>
  </si>
  <si>
    <t>延べ面積</t>
    <rPh sb="0" eb="1">
      <t>ノ</t>
    </rPh>
    <rPh sb="2" eb="4">
      <t>メンセキ</t>
    </rPh>
    <phoneticPr fontId="4"/>
  </si>
  <si>
    <t>建築物の熱負荷低減_PAL＊低減率</t>
    <rPh sb="0" eb="3">
      <t>ケンチクブツ</t>
    </rPh>
    <rPh sb="4" eb="5">
      <t>ネツ</t>
    </rPh>
    <rPh sb="5" eb="7">
      <t>フカ</t>
    </rPh>
    <rPh sb="7" eb="9">
      <t>テイゲン</t>
    </rPh>
    <rPh sb="14" eb="16">
      <t>テイゲン</t>
    </rPh>
    <rPh sb="16" eb="17">
      <t>リツ</t>
    </rPh>
    <phoneticPr fontId="4"/>
  </si>
  <si>
    <t>建築物の熱負荷低減_評価基準の段階</t>
    <rPh sb="10" eb="12">
      <t>ヒョウカ</t>
    </rPh>
    <rPh sb="12" eb="14">
      <t>キジュン</t>
    </rPh>
    <rPh sb="15" eb="17">
      <t>ダンカイ</t>
    </rPh>
    <phoneticPr fontId="4"/>
  </si>
  <si>
    <t>（2）-ア</t>
  </si>
  <si>
    <t>再エネ変換利用_太陽光定格出力</t>
    <rPh sb="0" eb="1">
      <t>サイ</t>
    </rPh>
    <rPh sb="3" eb="5">
      <t>ヘンカン</t>
    </rPh>
    <rPh sb="5" eb="7">
      <t>リヨウ</t>
    </rPh>
    <rPh sb="8" eb="11">
      <t>タイヨウコウ</t>
    </rPh>
    <rPh sb="11" eb="13">
      <t>テイカク</t>
    </rPh>
    <rPh sb="13" eb="15">
      <t>シュツリョク</t>
    </rPh>
    <phoneticPr fontId="4"/>
  </si>
  <si>
    <t>再エネ変換利用_太陽熱定格出力</t>
    <rPh sb="0" eb="1">
      <t>サイ</t>
    </rPh>
    <rPh sb="3" eb="5">
      <t>ヘンカン</t>
    </rPh>
    <rPh sb="5" eb="7">
      <t>リヨウ</t>
    </rPh>
    <rPh sb="8" eb="11">
      <t>タイヨウネツ</t>
    </rPh>
    <rPh sb="11" eb="13">
      <t>テイカク</t>
    </rPh>
    <rPh sb="13" eb="15">
      <t>シュツリョク</t>
    </rPh>
    <phoneticPr fontId="4"/>
  </si>
  <si>
    <t>再エネ変換利用_地中熱定格出力</t>
    <rPh sb="0" eb="1">
      <t>サイ</t>
    </rPh>
    <rPh sb="3" eb="5">
      <t>ヘンカン</t>
    </rPh>
    <rPh sb="5" eb="7">
      <t>リヨウ</t>
    </rPh>
    <rPh sb="8" eb="10">
      <t>チチュウ</t>
    </rPh>
    <rPh sb="10" eb="11">
      <t>ネツ</t>
    </rPh>
    <rPh sb="11" eb="13">
      <t>テイカク</t>
    </rPh>
    <rPh sb="13" eb="15">
      <t>シュツリョク</t>
    </rPh>
    <phoneticPr fontId="4"/>
  </si>
  <si>
    <t>再エネ変換利用_その他定格出力</t>
    <rPh sb="0" eb="1">
      <t>サイ</t>
    </rPh>
    <rPh sb="3" eb="5">
      <t>ヘンカン</t>
    </rPh>
    <rPh sb="5" eb="7">
      <t>リヨウ</t>
    </rPh>
    <rPh sb="10" eb="11">
      <t>タ</t>
    </rPh>
    <rPh sb="11" eb="13">
      <t>テイカク</t>
    </rPh>
    <rPh sb="13" eb="15">
      <t>シュツリョク</t>
    </rPh>
    <phoneticPr fontId="4"/>
  </si>
  <si>
    <t>再エネ変換利用_合計定格出力</t>
    <rPh sb="0" eb="1">
      <t>サイ</t>
    </rPh>
    <rPh sb="3" eb="5">
      <t>ヘンカン</t>
    </rPh>
    <rPh sb="5" eb="7">
      <t>リヨウ</t>
    </rPh>
    <rPh sb="8" eb="10">
      <t>ゴウケイ</t>
    </rPh>
    <rPh sb="10" eb="12">
      <t>テイカク</t>
    </rPh>
    <rPh sb="12" eb="14">
      <t>シュツリョク</t>
    </rPh>
    <phoneticPr fontId="4"/>
  </si>
  <si>
    <t>再エネ変換利用_評価基準の段階</t>
    <rPh sb="8" eb="10">
      <t>ヒョウカ</t>
    </rPh>
    <rPh sb="10" eb="12">
      <t>キジュン</t>
    </rPh>
    <rPh sb="13" eb="15">
      <t>ダンカイ</t>
    </rPh>
    <phoneticPr fontId="4"/>
  </si>
  <si>
    <t>再エネを含む電力の利用_CO2排出係数</t>
    <rPh sb="15" eb="17">
      <t>ハイシュツ</t>
    </rPh>
    <rPh sb="17" eb="19">
      <t>ケイスウ</t>
    </rPh>
    <phoneticPr fontId="4"/>
  </si>
  <si>
    <t>再エネを含む電力の利用_再生可能エネルギー利用率</t>
    <rPh sb="12" eb="14">
      <t>サイセイ</t>
    </rPh>
    <rPh sb="14" eb="16">
      <t>カノウ</t>
    </rPh>
    <rPh sb="21" eb="23">
      <t>リヨウ</t>
    </rPh>
    <rPh sb="23" eb="24">
      <t>リツ</t>
    </rPh>
    <phoneticPr fontId="4"/>
  </si>
  <si>
    <t>再エネを含む電気の利用_評価基準の段階</t>
    <rPh sb="6" eb="8">
      <t>デンキ</t>
    </rPh>
    <rPh sb="12" eb="14">
      <t>ヒョウカ</t>
    </rPh>
    <rPh sb="14" eb="16">
      <t>キジュン</t>
    </rPh>
    <rPh sb="17" eb="19">
      <t>ダンカイ</t>
    </rPh>
    <phoneticPr fontId="4"/>
  </si>
  <si>
    <t>設備システムの高効率化_ERR</t>
    <rPh sb="0" eb="2">
      <t>セツビ</t>
    </rPh>
    <rPh sb="7" eb="11">
      <t>コウコウリツカ</t>
    </rPh>
    <phoneticPr fontId="4"/>
  </si>
  <si>
    <t>設備システムの高効率化_ZEB評価</t>
    <rPh sb="0" eb="2">
      <t>セツビ</t>
    </rPh>
    <rPh sb="7" eb="11">
      <t>コウコウリツカ</t>
    </rPh>
    <rPh sb="15" eb="17">
      <t>ヒョウカ</t>
    </rPh>
    <phoneticPr fontId="4"/>
  </si>
  <si>
    <t>設備システムの高効率化_評価基準の段階</t>
    <rPh sb="12" eb="14">
      <t>ヒョウカ</t>
    </rPh>
    <rPh sb="14" eb="16">
      <t>キジュン</t>
    </rPh>
    <rPh sb="17" eb="19">
      <t>ダンカイ</t>
    </rPh>
    <phoneticPr fontId="4"/>
  </si>
  <si>
    <t>維持管理_躯体以外の劣化対策に係る事項_点数</t>
    <rPh sb="0" eb="2">
      <t>イジ</t>
    </rPh>
    <rPh sb="2" eb="4">
      <t>カンリ</t>
    </rPh>
    <rPh sb="5" eb="7">
      <t>クタイ</t>
    </rPh>
    <rPh sb="7" eb="9">
      <t>イガイ</t>
    </rPh>
    <rPh sb="10" eb="12">
      <t>レッカ</t>
    </rPh>
    <rPh sb="12" eb="14">
      <t>タイサク</t>
    </rPh>
    <rPh sb="15" eb="16">
      <t>カカ</t>
    </rPh>
    <rPh sb="17" eb="19">
      <t>ジコウ</t>
    </rPh>
    <rPh sb="20" eb="22">
      <t>テンスウ</t>
    </rPh>
    <phoneticPr fontId="4"/>
  </si>
  <si>
    <t>維持管理_その他に係る事項</t>
    <rPh sb="7" eb="8">
      <t>タ</t>
    </rPh>
    <rPh sb="9" eb="10">
      <t>カカ</t>
    </rPh>
    <rPh sb="11" eb="13">
      <t>ジコウ</t>
    </rPh>
    <phoneticPr fontId="4"/>
  </si>
  <si>
    <t>維持管理_評価基準の段階</t>
    <rPh sb="5" eb="7">
      <t>ヒョウカ</t>
    </rPh>
    <rPh sb="7" eb="9">
      <t>キジュン</t>
    </rPh>
    <rPh sb="10" eb="12">
      <t>ダンカイ</t>
    </rPh>
    <phoneticPr fontId="4"/>
  </si>
  <si>
    <t>躯体の劣化対策_木造_対策事項</t>
    <rPh sb="0" eb="2">
      <t>クタイ</t>
    </rPh>
    <rPh sb="3" eb="5">
      <t>レッカ</t>
    </rPh>
    <rPh sb="5" eb="7">
      <t>タイサク</t>
    </rPh>
    <rPh sb="8" eb="10">
      <t>モクゾウ</t>
    </rPh>
    <rPh sb="11" eb="13">
      <t>タイサク</t>
    </rPh>
    <rPh sb="13" eb="15">
      <t>ジコウ</t>
    </rPh>
    <phoneticPr fontId="4"/>
  </si>
  <si>
    <t>躯体の劣化対策_S造_対策事項</t>
    <rPh sb="9" eb="10">
      <t>ゾウ</t>
    </rPh>
    <rPh sb="11" eb="13">
      <t>タイサク</t>
    </rPh>
    <rPh sb="13" eb="15">
      <t>ジコウ</t>
    </rPh>
    <phoneticPr fontId="4"/>
  </si>
  <si>
    <t>躯体の劣化対策_RC造又はSRC造_対策事項</t>
    <rPh sb="10" eb="11">
      <t>ゾウ</t>
    </rPh>
    <rPh sb="11" eb="12">
      <t>マタ</t>
    </rPh>
    <rPh sb="16" eb="17">
      <t>ゾウ</t>
    </rPh>
    <rPh sb="18" eb="20">
      <t>タイサク</t>
    </rPh>
    <rPh sb="20" eb="22">
      <t>ジコウ</t>
    </rPh>
    <phoneticPr fontId="4"/>
  </si>
  <si>
    <t>躯体の劣化対策_評価基準の段階</t>
    <rPh sb="8" eb="10">
      <t>ヒョウカ</t>
    </rPh>
    <rPh sb="10" eb="12">
      <t>キジュン</t>
    </rPh>
    <rPh sb="13" eb="15">
      <t>ダンカイ</t>
    </rPh>
    <phoneticPr fontId="4"/>
  </si>
  <si>
    <t>緑の量の確保_総緑化面積割合</t>
    <rPh sb="0" eb="1">
      <t>ミドリ</t>
    </rPh>
    <rPh sb="2" eb="3">
      <t>リョウ</t>
    </rPh>
    <rPh sb="4" eb="6">
      <t>カクホ</t>
    </rPh>
    <rPh sb="7" eb="8">
      <t>ソウ</t>
    </rPh>
    <rPh sb="8" eb="10">
      <t>リョクカ</t>
    </rPh>
    <rPh sb="10" eb="12">
      <t>メンセキ</t>
    </rPh>
    <rPh sb="12" eb="14">
      <t>ワリアイ</t>
    </rPh>
    <phoneticPr fontId="4"/>
  </si>
  <si>
    <t>緑の量の確保_評価基準の段階</t>
    <rPh sb="0" eb="1">
      <t>ミドリ</t>
    </rPh>
    <rPh sb="2" eb="3">
      <t>リョウ</t>
    </rPh>
    <rPh sb="4" eb="6">
      <t>カクホ</t>
    </rPh>
    <rPh sb="7" eb="9">
      <t>ヒョウカ</t>
    </rPh>
    <rPh sb="9" eb="11">
      <t>キジュン</t>
    </rPh>
    <rPh sb="12" eb="14">
      <t>ダンカイ</t>
    </rPh>
    <phoneticPr fontId="4"/>
  </si>
  <si>
    <t>多様な緑化の方法_建築物上における樹木の量の確保_点数</t>
    <rPh sb="0" eb="2">
      <t>タヨウ</t>
    </rPh>
    <rPh sb="3" eb="5">
      <t>リョクカ</t>
    </rPh>
    <rPh sb="6" eb="8">
      <t>ホウホウ</t>
    </rPh>
    <rPh sb="9" eb="12">
      <t>ケンチクブツ</t>
    </rPh>
    <rPh sb="12" eb="13">
      <t>ジョウ</t>
    </rPh>
    <rPh sb="17" eb="19">
      <t>ジュモク</t>
    </rPh>
    <rPh sb="20" eb="21">
      <t>リョウ</t>
    </rPh>
    <rPh sb="22" eb="24">
      <t>カクホ</t>
    </rPh>
    <rPh sb="25" eb="27">
      <t>テンスウ</t>
    </rPh>
    <phoneticPr fontId="4"/>
  </si>
  <si>
    <t>多様な緑化の方法_高木の植栽_点数</t>
    <rPh sb="9" eb="11">
      <t>コウボク</t>
    </rPh>
    <rPh sb="12" eb="14">
      <t>ショクサイ</t>
    </rPh>
    <rPh sb="15" eb="17">
      <t>テンスウ</t>
    </rPh>
    <phoneticPr fontId="4"/>
  </si>
  <si>
    <t>多様な緑化の方法_既存の樹木の保全_点数</t>
    <rPh sb="9" eb="11">
      <t>キゾン</t>
    </rPh>
    <rPh sb="12" eb="14">
      <t>ジュモク</t>
    </rPh>
    <rPh sb="15" eb="17">
      <t>ホゼン</t>
    </rPh>
    <rPh sb="18" eb="20">
      <t>テンスウ</t>
    </rPh>
    <phoneticPr fontId="4"/>
  </si>
  <si>
    <t>（1）-ア</t>
  </si>
  <si>
    <t>（3）-ア</t>
  </si>
  <si>
    <t>（4）-ア
（ア）</t>
  </si>
  <si>
    <t>（4）-ア
（イ）</t>
  </si>
  <si>
    <t>維持管理_大型機器等の搬出入に係る事項</t>
  </si>
  <si>
    <t>（4）-ア
（ウ）</t>
  </si>
  <si>
    <t>（4）-ア</t>
  </si>
  <si>
    <t>（4）-イ
（ア）</t>
  </si>
  <si>
    <t>（4）-イ
（イ）</t>
  </si>
  <si>
    <t>（4）-イ
（ウ）</t>
  </si>
  <si>
    <t>（4）-イ</t>
  </si>
  <si>
    <t>(5)-ア</t>
  </si>
  <si>
    <t>（5）-イ
（ア）</t>
  </si>
  <si>
    <t>（5）-イ
（イ）</t>
  </si>
  <si>
    <t>（5）-イ
（ウ）</t>
  </si>
  <si>
    <t>(5)-イ</t>
  </si>
  <si>
    <t>文字</t>
    <rPh sb="0" eb="2">
      <t>モジ</t>
    </rPh>
    <phoneticPr fontId="4"/>
  </si>
  <si>
    <t>数字</t>
    <rPh sb="0" eb="2">
      <t>スウジ</t>
    </rPh>
    <phoneticPr fontId="4"/>
  </si>
  <si>
    <t>小数（2ケタ）</t>
    <rPh sb="0" eb="2">
      <t>ショウスウ</t>
    </rPh>
    <phoneticPr fontId="4"/>
  </si>
  <si>
    <t>小数（1ケタ）</t>
    <rPh sb="0" eb="2">
      <t>ショウスウ</t>
    </rPh>
    <phoneticPr fontId="4"/>
  </si>
  <si>
    <t>（ブランク）
段階1
段階2
段階3</t>
    <rPh sb="7" eb="9">
      <t>ダンカイ</t>
    </rPh>
    <rPh sb="11" eb="13">
      <t>ダンカイ</t>
    </rPh>
    <rPh sb="15" eb="17">
      <t>ダンカイ</t>
    </rPh>
    <phoneticPr fontId="4"/>
  </si>
  <si>
    <t>0：0点
1：1点
2：2点</t>
    <rPh sb="3" eb="4">
      <t>テン</t>
    </rPh>
    <rPh sb="8" eb="9">
      <t>テン</t>
    </rPh>
    <rPh sb="13" eb="14">
      <t>テン</t>
    </rPh>
    <phoneticPr fontId="4"/>
  </si>
  <si>
    <t>0：0点
1：1点
2：2点
3：3点</t>
    <rPh sb="3" eb="4">
      <t>テン</t>
    </rPh>
    <rPh sb="8" eb="9">
      <t>テン</t>
    </rPh>
    <rPh sb="13" eb="14">
      <t>テン</t>
    </rPh>
    <rPh sb="18" eb="19">
      <t>テン</t>
    </rPh>
    <phoneticPr fontId="4"/>
  </si>
  <si>
    <t>0：0点
1：1点
2：2点
3：3点
4：4点</t>
    <rPh sb="3" eb="4">
      <t>テン</t>
    </rPh>
    <rPh sb="8" eb="9">
      <t>テン</t>
    </rPh>
    <rPh sb="13" eb="14">
      <t>テン</t>
    </rPh>
    <rPh sb="18" eb="19">
      <t>テン</t>
    </rPh>
    <rPh sb="23" eb="24">
      <t>テン</t>
    </rPh>
    <phoneticPr fontId="4"/>
  </si>
  <si>
    <t xml:space="preserve"> 　（ブランク）
1：段階1
2：段階2
3：段階3</t>
  </si>
  <si>
    <t>0,1,2</t>
  </si>
  <si>
    <t>0,1,2,3</t>
  </si>
  <si>
    <t>0,1,2,3,4</t>
  </si>
  <si>
    <t>1,2,3</t>
    <phoneticPr fontId="2"/>
  </si>
  <si>
    <t>（ブランク）
1：全事業者の平均を超える
2：全事業者の平均以下かつ0.37kg-CO2/kWhを超える
3：0.37kg-CO2/kWh以下</t>
    <phoneticPr fontId="2"/>
  </si>
  <si>
    <t>（ブランク）
全事業者の平均を超える
全事業者の平均以下かつ0.37kg-CO2/kWhを超える
0.37kg-CO2/kWh以下</t>
    <phoneticPr fontId="2"/>
  </si>
  <si>
    <t>（ブランク）
20％未満
20％以上30％未満
30％以上</t>
    <rPh sb="10" eb="12">
      <t>ミマン</t>
    </rPh>
    <rPh sb="16" eb="18">
      <t>イジョウ</t>
    </rPh>
    <rPh sb="21" eb="23">
      <t>ミマン</t>
    </rPh>
    <rPh sb="27" eb="29">
      <t>イジョウ</t>
    </rPh>
    <phoneticPr fontId="4"/>
  </si>
  <si>
    <t>（ブランク）
１：20％未満
２：20％以上30％未満
３：30％以上</t>
    <phoneticPr fontId="2"/>
  </si>
  <si>
    <t>高木等による緑化の方法_評価基準の段階</t>
    <rPh sb="12" eb="14">
      <t>ヒョウカ</t>
    </rPh>
    <rPh sb="14" eb="16">
      <t>キジュン</t>
    </rPh>
    <rPh sb="17" eb="19">
      <t>ダンカイ</t>
    </rPh>
    <phoneticPr fontId="4"/>
  </si>
  <si>
    <t>評価書</t>
    <rPh sb="0" eb="2">
      <t>ヒョウカ</t>
    </rPh>
    <rPh sb="2" eb="3">
      <t>ショ</t>
    </rPh>
    <phoneticPr fontId="2"/>
  </si>
  <si>
    <t>その他</t>
    <rPh sb="2" eb="3">
      <t>ホカ</t>
    </rPh>
    <phoneticPr fontId="2"/>
  </si>
  <si>
    <t>バイオ</t>
    <phoneticPr fontId="2"/>
  </si>
  <si>
    <t>地中熱</t>
    <rPh sb="0" eb="2">
      <t>チチュウ</t>
    </rPh>
    <rPh sb="2" eb="3">
      <t>ネツ</t>
    </rPh>
    <phoneticPr fontId="2"/>
  </si>
  <si>
    <t>再エネ電気</t>
    <rPh sb="0" eb="1">
      <t>サイ</t>
    </rPh>
    <rPh sb="3" eb="5">
      <t>デンキ</t>
    </rPh>
    <phoneticPr fontId="2"/>
  </si>
  <si>
    <t>概要</t>
    <rPh sb="0" eb="2">
      <t>ガイヨウ</t>
    </rPh>
    <phoneticPr fontId="2"/>
  </si>
  <si>
    <t>/  2</t>
    <phoneticPr fontId="2"/>
  </si>
  <si>
    <t>評価方法基準第5　3-1(3)ロ①aの基準に適合している。</t>
    <rPh sb="0" eb="2">
      <t>ヒョウカ</t>
    </rPh>
    <rPh sb="2" eb="4">
      <t>ホウホウ</t>
    </rPh>
    <rPh sb="4" eb="6">
      <t>キジュン</t>
    </rPh>
    <rPh sb="6" eb="7">
      <t>ダイ</t>
    </rPh>
    <rPh sb="19" eb="21">
      <t>キジュン</t>
    </rPh>
    <rPh sb="22" eb="24">
      <t>テキゴウ</t>
    </rPh>
    <phoneticPr fontId="2"/>
  </si>
  <si>
    <t>評価方法基準第5　3-1(3)ハ①a、b及びcの基準に適合している。</t>
    <rPh sb="0" eb="2">
      <t>ヒョウカ</t>
    </rPh>
    <rPh sb="2" eb="4">
      <t>ホウホウ</t>
    </rPh>
    <rPh sb="4" eb="6">
      <t>キジュン</t>
    </rPh>
    <rPh sb="6" eb="7">
      <t>ダイ</t>
    </rPh>
    <rPh sb="20" eb="21">
      <t>オヨ</t>
    </rPh>
    <phoneticPr fontId="2"/>
  </si>
  <si>
    <t>評価方法基準第5　3-1(3)ハ②の基準に適合している。</t>
    <rPh sb="0" eb="2">
      <t>ヒョウカ</t>
    </rPh>
    <rPh sb="2" eb="4">
      <t>ホウホウ</t>
    </rPh>
    <rPh sb="4" eb="6">
      <t>キジュン</t>
    </rPh>
    <rPh sb="6" eb="7">
      <t>ダイ</t>
    </rPh>
    <phoneticPr fontId="2"/>
  </si>
  <si>
    <t>(ウ)　鉄筋コンクリート造又は鉄骨鉄筋コンクリート造</t>
    <phoneticPr fontId="2"/>
  </si>
  <si>
    <t>総緑化面積の敷地面積に対する割合</t>
    <rPh sb="0" eb="1">
      <t>ソウ</t>
    </rPh>
    <rPh sb="1" eb="3">
      <t>リョクカ</t>
    </rPh>
    <rPh sb="3" eb="5">
      <t>メンセキ</t>
    </rPh>
    <rPh sb="6" eb="8">
      <t>シキチ</t>
    </rPh>
    <rPh sb="8" eb="10">
      <t>メンセキ</t>
    </rPh>
    <rPh sb="11" eb="12">
      <t>タイ</t>
    </rPh>
    <rPh sb="14" eb="16">
      <t>ワリアイ</t>
    </rPh>
    <phoneticPr fontId="2"/>
  </si>
  <si>
    <t>イ　再生可能エネルギー電気の受入れ</t>
    <rPh sb="2" eb="4">
      <t>サイセイ</t>
    </rPh>
    <rPh sb="4" eb="6">
      <t>カノウ</t>
    </rPh>
    <rPh sb="11" eb="13">
      <t>デンキ</t>
    </rPh>
    <rPh sb="14" eb="16">
      <t>ウケイレ</t>
    </rPh>
    <phoneticPr fontId="2"/>
  </si>
  <si>
    <t>文字</t>
    <rPh sb="0" eb="2">
      <t>モジ</t>
    </rPh>
    <phoneticPr fontId="2"/>
  </si>
  <si>
    <t>緑地による対策面積_補正前</t>
    <rPh sb="0" eb="2">
      <t>リョクチ</t>
    </rPh>
    <rPh sb="5" eb="7">
      <t>タイサク</t>
    </rPh>
    <rPh sb="7" eb="9">
      <t>メンセキ</t>
    </rPh>
    <rPh sb="10" eb="12">
      <t>ホセイ</t>
    </rPh>
    <rPh sb="12" eb="13">
      <t>マエ</t>
    </rPh>
    <phoneticPr fontId="29"/>
  </si>
  <si>
    <t>蒸発効率の低い植物による対策面積_補正前</t>
    <rPh sb="0" eb="2">
      <t>ジョウハツ</t>
    </rPh>
    <rPh sb="2" eb="4">
      <t>コウリツ</t>
    </rPh>
    <rPh sb="5" eb="6">
      <t>ヒク</t>
    </rPh>
    <rPh sb="7" eb="9">
      <t>ショクブツ</t>
    </rPh>
    <rPh sb="12" eb="14">
      <t>タイサク</t>
    </rPh>
    <rPh sb="14" eb="16">
      <t>メンセキ</t>
    </rPh>
    <rPh sb="17" eb="19">
      <t>ホセイ</t>
    </rPh>
    <rPh sb="19" eb="20">
      <t>マエ</t>
    </rPh>
    <phoneticPr fontId="29"/>
  </si>
  <si>
    <t>水面による対策面積_補正前</t>
    <rPh sb="0" eb="2">
      <t>スイメン</t>
    </rPh>
    <rPh sb="5" eb="7">
      <t>タイサク</t>
    </rPh>
    <rPh sb="7" eb="9">
      <t>メンセキ</t>
    </rPh>
    <rPh sb="10" eb="12">
      <t>ホセイ</t>
    </rPh>
    <rPh sb="12" eb="13">
      <t>マエ</t>
    </rPh>
    <phoneticPr fontId="29"/>
  </si>
  <si>
    <t>発電容量又は熱利用容量_その他（単位）</t>
    <rPh sb="0" eb="2">
      <t>ハツデン</t>
    </rPh>
    <rPh sb="2" eb="4">
      <t>ヨウリョウ</t>
    </rPh>
    <rPh sb="4" eb="5">
      <t>マタ</t>
    </rPh>
    <rPh sb="6" eb="7">
      <t>ネツ</t>
    </rPh>
    <rPh sb="7" eb="9">
      <t>リヨウ</t>
    </rPh>
    <rPh sb="9" eb="11">
      <t>ヨウリョウ</t>
    </rPh>
    <rPh sb="14" eb="15">
      <t>タ</t>
    </rPh>
    <rPh sb="16" eb="18">
      <t>タンイ</t>
    </rPh>
    <phoneticPr fontId="29"/>
  </si>
  <si>
    <t>保水性被覆材による対策面積_補正前</t>
    <rPh sb="0" eb="3">
      <t>ホスイセイ</t>
    </rPh>
    <rPh sb="3" eb="5">
      <t>ヒフク</t>
    </rPh>
    <rPh sb="5" eb="6">
      <t>ザイ</t>
    </rPh>
    <rPh sb="9" eb="11">
      <t>タイサク</t>
    </rPh>
    <rPh sb="11" eb="13">
      <t>メンセキ</t>
    </rPh>
    <rPh sb="14" eb="16">
      <t>ホセイ</t>
    </rPh>
    <rPh sb="16" eb="17">
      <t>マエ</t>
    </rPh>
    <phoneticPr fontId="29"/>
  </si>
  <si>
    <t>再帰性建材による対策面積_補正前</t>
    <rPh sb="0" eb="1">
      <t>サイ</t>
    </rPh>
    <rPh sb="2" eb="3">
      <t>セイ</t>
    </rPh>
    <rPh sb="3" eb="5">
      <t>ケンザイ</t>
    </rPh>
    <rPh sb="8" eb="10">
      <t>タイサク</t>
    </rPh>
    <rPh sb="10" eb="12">
      <t>メンセキ</t>
    </rPh>
    <rPh sb="13" eb="15">
      <t>ホセイ</t>
    </rPh>
    <rPh sb="15" eb="16">
      <t>マエ</t>
    </rPh>
    <phoneticPr fontId="29"/>
  </si>
  <si>
    <t>ウ　再生可能エネルギー電気の受入れ</t>
    <rPh sb="2" eb="4">
      <t>サイセイ</t>
    </rPh>
    <rPh sb="4" eb="6">
      <t>カノウ</t>
    </rPh>
    <rPh sb="11" eb="13">
      <t>デンキ</t>
    </rPh>
    <rPh sb="14" eb="16">
      <t>ウケイレ</t>
    </rPh>
    <phoneticPr fontId="2"/>
  </si>
  <si>
    <t>UA（住宅）</t>
    <rPh sb="3" eb="5">
      <t>ジュウタク</t>
    </rPh>
    <phoneticPr fontId="2"/>
  </si>
  <si>
    <t>　W/(m2・K)</t>
    <phoneticPr fontId="2"/>
  </si>
  <si>
    <t>評価方法基準第5　3-1(3)イ①bの基準に適合している。</t>
    <rPh sb="0" eb="2">
      <t>ヒョウカ</t>
    </rPh>
    <rPh sb="2" eb="4">
      <t>ホウホウ</t>
    </rPh>
    <rPh sb="4" eb="6">
      <t>キジュン</t>
    </rPh>
    <rPh sb="6" eb="7">
      <t>ダイ</t>
    </rPh>
    <rPh sb="19" eb="21">
      <t>キジュン</t>
    </rPh>
    <rPh sb="22" eb="24">
      <t>テキゴウ</t>
    </rPh>
    <phoneticPr fontId="2"/>
  </si>
  <si>
    <t>評価方法基準第5　3-1(3)イ①e及びbの基準に適合している。</t>
    <rPh sb="0" eb="2">
      <t>ヒョウカ</t>
    </rPh>
    <rPh sb="2" eb="4">
      <t>ホウホウ</t>
    </rPh>
    <rPh sb="4" eb="6">
      <t>キジュン</t>
    </rPh>
    <rPh sb="6" eb="7">
      <t>ダイ</t>
    </rPh>
    <rPh sb="18" eb="19">
      <t>オヨ</t>
    </rPh>
    <rPh sb="22" eb="24">
      <t>キジュン</t>
    </rPh>
    <rPh sb="25" eb="27">
      <t>テキゴウ</t>
    </rPh>
    <phoneticPr fontId="2"/>
  </si>
  <si>
    <t>評価方法基準第5　3-1(3)イ①eの基準に適合している。</t>
    <phoneticPr fontId="2"/>
  </si>
  <si>
    <t>非表示シート</t>
    <rPh sb="0" eb="3">
      <t>ヒヒョウジ</t>
    </rPh>
    <phoneticPr fontId="2"/>
  </si>
  <si>
    <t>（小・中・高校用途）</t>
    <rPh sb="1" eb="2">
      <t>ショウ</t>
    </rPh>
    <rPh sb="3" eb="4">
      <t>チュウ</t>
    </rPh>
    <rPh sb="5" eb="6">
      <t>コウ</t>
    </rPh>
    <rPh sb="6" eb="7">
      <t>コウ</t>
    </rPh>
    <rPh sb="7" eb="9">
      <t>ヨウト</t>
    </rPh>
    <phoneticPr fontId="2"/>
  </si>
  <si>
    <t xml:space="preserve"> 　 係る事項(冷暖房設備機器）</t>
    <rPh sb="8" eb="11">
      <t>レイダンボウ</t>
    </rPh>
    <rPh sb="11" eb="13">
      <t>セツビ</t>
    </rPh>
    <rPh sb="13" eb="15">
      <t>キキ</t>
    </rPh>
    <phoneticPr fontId="2"/>
  </si>
  <si>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</si>
  <si>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</si>
  <si>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（ブランク）
1：評価方法基準第5　3-1 (3)イ①bの基準に適合している。
2：評価方法基準第5　3-1(3)イ①eの基準に適合している
3：評価方法基準第5　3-1 (3)イ①e及びbの基準に適合している。</t>
    <phoneticPr fontId="2"/>
  </si>
  <si>
    <t>（ブランク）
1：評価方法基準第5　3-1(3)ロ①aの基準に適合している。
2：評価方法基準第5　3-1(3)ロ②aの基準に適合している。</t>
    <phoneticPr fontId="2"/>
  </si>
  <si>
    <t>（ブランク）
評価方法基準第5　3-1 (3)イ①bの基準に適合している。
評価方法基準第5　3-1(3)イ①eの基準に適合している
評価方法基準第5　3-1 (3)イ①e及びbの基準に適合している。</t>
    <phoneticPr fontId="2"/>
  </si>
  <si>
    <t xml:space="preserve">（ブランク）
評価方法基準第5　3-1(3)ロ①aの基準に適合している。
評価方法基準第5　3-1(3)ロ②aの基準に適合している。
</t>
    <phoneticPr fontId="2"/>
  </si>
  <si>
    <t xml:space="preserve">（ブランク）
評価方法基準第５ 3-1(3)ハ①a、b及びcの基準に適合している。
評価方法基準第５ 3-1(3)ハ②の基準に適合している。
</t>
    <phoneticPr fontId="2"/>
  </si>
  <si>
    <t xml:space="preserve">（ブランク）
1：評価方法基準第５ 3-1(3)ハ①a、b及びcの基準に適合している。
2：評価方法基準第５ 3-1(3)ハ②の基準に適合している。
</t>
    <phoneticPr fontId="2"/>
  </si>
  <si>
    <t>冷房負荷低減に有効な通風利用システムが計画されている。</t>
    <rPh sb="0" eb="2">
      <t>レイボウ</t>
    </rPh>
    <rPh sb="2" eb="4">
      <t>フカ</t>
    </rPh>
    <rPh sb="4" eb="6">
      <t>テイゲン</t>
    </rPh>
    <rPh sb="7" eb="9">
      <t>ユウコウ</t>
    </rPh>
    <rPh sb="10" eb="12">
      <t>ツウフウ</t>
    </rPh>
    <rPh sb="12" eb="14">
      <t>リヨウ</t>
    </rPh>
    <rPh sb="19" eb="21">
      <t>ケイカク</t>
    </rPh>
    <phoneticPr fontId="2"/>
  </si>
  <si>
    <t>(ア)CO2排出係数等</t>
    <rPh sb="6" eb="8">
      <t>ハイシュツ</t>
    </rPh>
    <rPh sb="8" eb="10">
      <t>ケイスウ</t>
    </rPh>
    <rPh sb="10" eb="11">
      <t>トウ</t>
    </rPh>
    <phoneticPr fontId="2"/>
  </si>
  <si>
    <t>(ア)採光利用システムに係る事項</t>
    <rPh sb="3" eb="5">
      <t>サイコウ</t>
    </rPh>
    <rPh sb="5" eb="7">
      <t>リヨウ</t>
    </rPh>
    <rPh sb="12" eb="13">
      <t>カカワ</t>
    </rPh>
    <rPh sb="14" eb="16">
      <t>ジコウ</t>
    </rPh>
    <phoneticPr fontId="2"/>
  </si>
  <si>
    <t>(イ)通風利用システムに係る事項</t>
    <rPh sb="3" eb="5">
      <t>ツウフウ</t>
    </rPh>
    <rPh sb="5" eb="7">
      <t>リヨウ</t>
    </rPh>
    <rPh sb="12" eb="13">
      <t>カカワ</t>
    </rPh>
    <rPh sb="14" eb="16">
      <t>ジコウ</t>
    </rPh>
    <phoneticPr fontId="2"/>
  </si>
  <si>
    <t>(エ)その他のシステムに係る事項</t>
    <rPh sb="5" eb="6">
      <t>タ</t>
    </rPh>
    <phoneticPr fontId="2"/>
  </si>
  <si>
    <t>フロア入力法</t>
    <rPh sb="3" eb="5">
      <t>ニュウリョク</t>
    </rPh>
    <rPh sb="5" eb="6">
      <t>ホウ</t>
    </rPh>
    <phoneticPr fontId="2"/>
  </si>
  <si>
    <t>モデル住宅法</t>
    <rPh sb="3" eb="5">
      <t>ジュウタク</t>
    </rPh>
    <rPh sb="5" eb="6">
      <t>ホウ</t>
    </rPh>
    <phoneticPr fontId="2"/>
  </si>
  <si>
    <t>小規模版モデル建物法</t>
    <rPh sb="0" eb="3">
      <t>ショウキボ</t>
    </rPh>
    <rPh sb="3" eb="4">
      <t>バン</t>
    </rPh>
    <rPh sb="7" eb="9">
      <t>タテモノ</t>
    </rPh>
    <rPh sb="9" eb="10">
      <t>ホウ</t>
    </rPh>
    <phoneticPr fontId="2"/>
  </si>
  <si>
    <t>発電容量又は熱利用容量_その他（kW）</t>
    <rPh sb="0" eb="2">
      <t>ハツデン</t>
    </rPh>
    <rPh sb="2" eb="4">
      <t>ヨウリョウ</t>
    </rPh>
    <rPh sb="4" eb="5">
      <t>マタ</t>
    </rPh>
    <rPh sb="6" eb="7">
      <t>ネツ</t>
    </rPh>
    <rPh sb="7" eb="9">
      <t>リヨウ</t>
    </rPh>
    <rPh sb="9" eb="11">
      <t>ヨウリョウ</t>
    </rPh>
    <rPh sb="14" eb="15">
      <t>タ</t>
    </rPh>
    <phoneticPr fontId="29"/>
  </si>
  <si>
    <t>緑地による対策面積_補正後</t>
    <rPh sb="0" eb="2">
      <t>リョクチ</t>
    </rPh>
    <rPh sb="5" eb="7">
      <t>タイサク</t>
    </rPh>
    <rPh sb="7" eb="9">
      <t>メンセキ</t>
    </rPh>
    <rPh sb="10" eb="12">
      <t>ホセイ</t>
    </rPh>
    <rPh sb="12" eb="13">
      <t>ゴ</t>
    </rPh>
    <phoneticPr fontId="29"/>
  </si>
  <si>
    <t>蒸発効率の低い植物による対策面積_補正後</t>
    <rPh sb="0" eb="2">
      <t>ジョウハツ</t>
    </rPh>
    <rPh sb="2" eb="4">
      <t>コウリツ</t>
    </rPh>
    <rPh sb="5" eb="6">
      <t>ヒク</t>
    </rPh>
    <rPh sb="7" eb="9">
      <t>ショクブツ</t>
    </rPh>
    <rPh sb="12" eb="14">
      <t>タイサク</t>
    </rPh>
    <rPh sb="14" eb="16">
      <t>メンセキ</t>
    </rPh>
    <rPh sb="17" eb="19">
      <t>ホセイ</t>
    </rPh>
    <rPh sb="19" eb="20">
      <t>ゴ</t>
    </rPh>
    <phoneticPr fontId="29"/>
  </si>
  <si>
    <t>水面による対策面積_補正後</t>
    <rPh sb="0" eb="2">
      <t>スイメン</t>
    </rPh>
    <rPh sb="5" eb="7">
      <t>タイサク</t>
    </rPh>
    <rPh sb="7" eb="9">
      <t>メンセキ</t>
    </rPh>
    <rPh sb="10" eb="12">
      <t>ホセイ</t>
    </rPh>
    <rPh sb="12" eb="13">
      <t>ゴ</t>
    </rPh>
    <phoneticPr fontId="29"/>
  </si>
  <si>
    <t>保水性被覆材による対策面積_補正後</t>
    <rPh sb="0" eb="3">
      <t>ホスイセイ</t>
    </rPh>
    <rPh sb="3" eb="5">
      <t>ヒフク</t>
    </rPh>
    <rPh sb="5" eb="6">
      <t>ザイ</t>
    </rPh>
    <rPh sb="9" eb="11">
      <t>タイサク</t>
    </rPh>
    <rPh sb="11" eb="13">
      <t>メンセキ</t>
    </rPh>
    <rPh sb="14" eb="16">
      <t>ホセイ</t>
    </rPh>
    <rPh sb="16" eb="17">
      <t>ゴ</t>
    </rPh>
    <phoneticPr fontId="29"/>
  </si>
  <si>
    <t>高反射率被覆材による対策面積_補正前</t>
    <rPh sb="0" eb="3">
      <t>コウハンシャ</t>
    </rPh>
    <rPh sb="3" eb="4">
      <t>リツ</t>
    </rPh>
    <rPh sb="6" eb="7">
      <t>ザイ</t>
    </rPh>
    <rPh sb="10" eb="12">
      <t>タイサク</t>
    </rPh>
    <rPh sb="12" eb="14">
      <t>メンセキ</t>
    </rPh>
    <rPh sb="15" eb="17">
      <t>ホセイ</t>
    </rPh>
    <rPh sb="17" eb="18">
      <t>マエ</t>
    </rPh>
    <phoneticPr fontId="29"/>
  </si>
  <si>
    <t>高反射率被覆材による対策面積_補正後</t>
    <rPh sb="0" eb="3">
      <t>コウハンシャ</t>
    </rPh>
    <rPh sb="3" eb="4">
      <t>リツ</t>
    </rPh>
    <rPh sb="6" eb="7">
      <t>ザイ</t>
    </rPh>
    <rPh sb="10" eb="12">
      <t>タイサク</t>
    </rPh>
    <rPh sb="12" eb="14">
      <t>メンセキ</t>
    </rPh>
    <rPh sb="15" eb="17">
      <t>ホセイ</t>
    </rPh>
    <rPh sb="17" eb="18">
      <t>ゴ</t>
    </rPh>
    <phoneticPr fontId="29"/>
  </si>
  <si>
    <t>再帰性建材による対策面積_補正後</t>
    <rPh sb="0" eb="1">
      <t>サイ</t>
    </rPh>
    <rPh sb="2" eb="3">
      <t>セイ</t>
    </rPh>
    <rPh sb="3" eb="5">
      <t>ケンザイ</t>
    </rPh>
    <rPh sb="8" eb="10">
      <t>タイサク</t>
    </rPh>
    <rPh sb="10" eb="12">
      <t>メンセキ</t>
    </rPh>
    <rPh sb="13" eb="15">
      <t>ホセイ</t>
    </rPh>
    <rPh sb="15" eb="16">
      <t>ゴ</t>
    </rPh>
    <phoneticPr fontId="29"/>
  </si>
  <si>
    <t>（ブランク）
標準入力法
フロア入力法
モデル住宅法
小規模版モデル建物法</t>
    <rPh sb="7" eb="9">
      <t>ヒョウジュン</t>
    </rPh>
    <rPh sb="9" eb="11">
      <t>ニュウリョク</t>
    </rPh>
    <rPh sb="11" eb="12">
      <t>ホウ</t>
    </rPh>
    <rPh sb="16" eb="18">
      <t>ニュウリョク</t>
    </rPh>
    <rPh sb="18" eb="19">
      <t>ホウ</t>
    </rPh>
    <rPh sb="23" eb="25">
      <t>ジュウタク</t>
    </rPh>
    <rPh sb="25" eb="26">
      <t>ホウ</t>
    </rPh>
    <rPh sb="27" eb="30">
      <t>ショウキボ</t>
    </rPh>
    <rPh sb="30" eb="31">
      <t>バン</t>
    </rPh>
    <rPh sb="34" eb="36">
      <t>タテモノ</t>
    </rPh>
    <rPh sb="36" eb="37">
      <t>ホウ</t>
    </rPh>
    <phoneticPr fontId="29"/>
  </si>
  <si>
    <t>（ブランク）
1：標準入力法
2：フロア入力法
3：モデル住宅法
4：小規模版モデル建物法</t>
    <rPh sb="9" eb="11">
      <t>ヒョウジュン</t>
    </rPh>
    <rPh sb="11" eb="13">
      <t>ニュウリョク</t>
    </rPh>
    <rPh sb="13" eb="14">
      <t>ホウ</t>
    </rPh>
    <rPh sb="20" eb="22">
      <t>ニュウリョク</t>
    </rPh>
    <rPh sb="22" eb="23">
      <t>ホウ</t>
    </rPh>
    <rPh sb="29" eb="32">
      <t>ジュウタクホウ</t>
    </rPh>
    <rPh sb="35" eb="38">
      <t>ショウキボ</t>
    </rPh>
    <rPh sb="38" eb="39">
      <t>バン</t>
    </rPh>
    <rPh sb="42" eb="44">
      <t>タテモノ</t>
    </rPh>
    <rPh sb="44" eb="45">
      <t>ホウ</t>
    </rPh>
    <phoneticPr fontId="29"/>
  </si>
  <si>
    <t>●</t>
    <phoneticPr fontId="2"/>
  </si>
  <si>
    <t>フロア入力法</t>
    <phoneticPr fontId="2"/>
  </si>
  <si>
    <t>BEI</t>
    <phoneticPr fontId="2"/>
  </si>
  <si>
    <t>BEI（BEIm）</t>
    <phoneticPr fontId="2"/>
  </si>
  <si>
    <t>BPI（BPIm）</t>
    <phoneticPr fontId="2"/>
  </si>
  <si>
    <t>(ウ)地中熱利用システムに係る事項</t>
    <rPh sb="3" eb="5">
      <t>チチュウ</t>
    </rPh>
    <rPh sb="5" eb="6">
      <t>ネツ</t>
    </rPh>
    <rPh sb="6" eb="8">
      <t>リヨウ</t>
    </rPh>
    <phoneticPr fontId="2"/>
  </si>
  <si>
    <t>冷暖房負荷低減に有効な地中熱利用システムが計画されている。</t>
    <rPh sb="0" eb="3">
      <t>レイダンボウ</t>
    </rPh>
    <rPh sb="3" eb="5">
      <t>フカ</t>
    </rPh>
    <rPh sb="5" eb="7">
      <t>テイゲン</t>
    </rPh>
    <rPh sb="8" eb="10">
      <t>ユウコウ</t>
    </rPh>
    <rPh sb="11" eb="12">
      <t>チ</t>
    </rPh>
    <rPh sb="12" eb="13">
      <t>チュウ</t>
    </rPh>
    <rPh sb="13" eb="14">
      <t>ネツ</t>
    </rPh>
    <rPh sb="14" eb="16">
      <t>リヨウ</t>
    </rPh>
    <rPh sb="21" eb="23">
      <t>ケイカク</t>
    </rPh>
    <phoneticPr fontId="2"/>
  </si>
  <si>
    <t>　    b  PAL*の値</t>
    <rPh sb="13" eb="14">
      <t>アタイ</t>
    </rPh>
    <phoneticPr fontId="2"/>
  </si>
  <si>
    <t>CO2排出係数等（</t>
    <rPh sb="3" eb="5">
      <t>ハイシュツ</t>
    </rPh>
    <rPh sb="5" eb="7">
      <t>ケイスウ</t>
    </rPh>
    <rPh sb="7" eb="8">
      <t>トウ</t>
    </rPh>
    <phoneticPr fontId="2"/>
  </si>
  <si>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</si>
  <si>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</si>
  <si>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</si>
  <si>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</si>
  <si>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</si>
  <si>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</si>
  <si>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</si>
  <si>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修正</t>
    <rPh sb="0" eb="2">
      <t>シュウセイ</t>
    </rPh>
    <phoneticPr fontId="2"/>
  </si>
  <si>
    <t>H54</t>
    <phoneticPr fontId="2"/>
  </si>
  <si>
    <t>E55</t>
    <phoneticPr fontId="2"/>
  </si>
  <si>
    <t>H56</t>
    <phoneticPr fontId="2"/>
  </si>
  <si>
    <t>H57</t>
    <phoneticPr fontId="2"/>
  </si>
  <si>
    <t>桁数修正</t>
    <rPh sb="0" eb="2">
      <t>ケタスウ</t>
    </rPh>
    <rPh sb="2" eb="4">
      <t>シュウセイ</t>
    </rPh>
    <phoneticPr fontId="2"/>
  </si>
  <si>
    <t>◎</t>
    <phoneticPr fontId="2"/>
  </si>
  <si>
    <t>E296</t>
    <phoneticPr fontId="2"/>
  </si>
  <si>
    <t>E297</t>
    <phoneticPr fontId="2"/>
  </si>
  <si>
    <t>F479</t>
    <phoneticPr fontId="2"/>
  </si>
  <si>
    <t>E515</t>
    <phoneticPr fontId="2"/>
  </si>
  <si>
    <t>E525</t>
    <phoneticPr fontId="2"/>
  </si>
  <si>
    <t>E523</t>
    <phoneticPr fontId="2"/>
  </si>
  <si>
    <t>E521</t>
    <phoneticPr fontId="2"/>
  </si>
  <si>
    <t>E519</t>
    <phoneticPr fontId="2"/>
  </si>
  <si>
    <t>E517</t>
    <phoneticPr fontId="2"/>
  </si>
  <si>
    <t>E72</t>
    <phoneticPr fontId="2"/>
  </si>
  <si>
    <t>E73、F73</t>
    <phoneticPr fontId="2"/>
  </si>
  <si>
    <t>E42、F42</t>
    <phoneticPr fontId="2"/>
  </si>
  <si>
    <t>E42、F43</t>
  </si>
  <si>
    <t>E395</t>
    <phoneticPr fontId="2"/>
  </si>
  <si>
    <t xml:space="preserve">現行様式では、「10」は「工場のうち駐車場以外」となっており、「11」～「15」が「その他1」～「その他4」となっていましたので、住宅以外の用途の計算式を修正しました。
</t>
    <rPh sb="0" eb="2">
      <t>ゲンコウ</t>
    </rPh>
    <rPh sb="2" eb="4">
      <t>ヨウシキ</t>
    </rPh>
    <rPh sb="44" eb="45">
      <t>ホカ</t>
    </rPh>
    <rPh sb="51" eb="52">
      <t>ホカ</t>
    </rPh>
    <rPh sb="65" eb="67">
      <t>ジュウタク</t>
    </rPh>
    <rPh sb="67" eb="69">
      <t>イガイ</t>
    </rPh>
    <rPh sb="70" eb="72">
      <t>ヨウト</t>
    </rPh>
    <rPh sb="73" eb="75">
      <t>ケイサン</t>
    </rPh>
    <rPh sb="75" eb="76">
      <t>シキ</t>
    </rPh>
    <rPh sb="77" eb="79">
      <t>シュウセイ</t>
    </rPh>
    <phoneticPr fontId="2"/>
  </si>
  <si>
    <t>現行の用途コードに修正</t>
    <rPh sb="0" eb="2">
      <t>ゲンコウ</t>
    </rPh>
    <rPh sb="3" eb="5">
      <t>ヨウト</t>
    </rPh>
    <rPh sb="9" eb="11">
      <t>シュウセイ</t>
    </rPh>
    <phoneticPr fontId="2"/>
  </si>
  <si>
    <t>0　（ブランク）
1　ホテル
2　病院
3　百貨店
4　事務所
5　学校
6　飲食店
7　集会所
8　工場
9　その他</t>
    <rPh sb="58" eb="59">
      <t>ホカ</t>
    </rPh>
    <phoneticPr fontId="29"/>
  </si>
  <si>
    <t>H292</t>
    <phoneticPr fontId="2"/>
  </si>
  <si>
    <t>採用する(不適合)</t>
    <rPh sb="0" eb="2">
      <t>サイヨウ</t>
    </rPh>
    <rPh sb="5" eb="6">
      <t>フ</t>
    </rPh>
    <rPh sb="6" eb="8">
      <t>テキゴウ</t>
    </rPh>
    <phoneticPr fontId="2"/>
  </si>
  <si>
    <t>(ブランク)
1：採用する（適合）
2：採用する（不適合）
3：採用しない</t>
    <rPh sb="9" eb="11">
      <t>サイヨウ</t>
    </rPh>
    <rPh sb="14" eb="16">
      <t>テキゴウ</t>
    </rPh>
    <rPh sb="20" eb="22">
      <t>サイヨウ</t>
    </rPh>
    <rPh sb="25" eb="26">
      <t>フ</t>
    </rPh>
    <rPh sb="26" eb="28">
      <t>テキゴウ</t>
    </rPh>
    <rPh sb="32" eb="34">
      <t>サイヨウ</t>
    </rPh>
    <phoneticPr fontId="29"/>
  </si>
  <si>
    <t>(ブランク)
採用する（適合）
採用する（不適合）
採用しない</t>
    <rPh sb="7" eb="9">
      <t>サイヨウ</t>
    </rPh>
    <rPh sb="12" eb="14">
      <t>テキゴウ</t>
    </rPh>
    <rPh sb="16" eb="18">
      <t>サイヨウ</t>
    </rPh>
    <rPh sb="26" eb="28">
      <t>サイヨウ</t>
    </rPh>
    <phoneticPr fontId="29"/>
  </si>
  <si>
    <t>(ブランク)
1：採用する（適合）
2：採用する（不適合）
3：採用しない</t>
    <rPh sb="9" eb="11">
      <t>サイヨウ</t>
    </rPh>
    <rPh sb="14" eb="16">
      <t>テキゴウ</t>
    </rPh>
    <rPh sb="20" eb="22">
      <t>サイヨウ</t>
    </rPh>
    <rPh sb="32" eb="34">
      <t>サイヨウ</t>
    </rPh>
    <phoneticPr fontId="29"/>
  </si>
  <si>
    <t>非適合→不適合</t>
    <rPh sb="0" eb="1">
      <t>ヒ</t>
    </rPh>
    <rPh sb="1" eb="3">
      <t>テキゴウ</t>
    </rPh>
    <rPh sb="4" eb="7">
      <t>フテキゴウ</t>
    </rPh>
    <phoneticPr fontId="2"/>
  </si>
  <si>
    <t>『ZEH-M』</t>
    <phoneticPr fontId="2"/>
  </si>
  <si>
    <t>『ZEH』</t>
    <phoneticPr fontId="2"/>
  </si>
  <si>
    <t>ZEH-M→『ZEH-M』
ZEH→『ZEH』</t>
    <phoneticPr fontId="2"/>
  </si>
  <si>
    <t>（ブランク）
１：東京ゼロエミ住宅
２：『ZEH-M』
３：Nearly ZEH-M
４：ZEH-M Ready
５：ZEH-M Oriented
６：『ZEH』
７：Nearly ZEH
８：ZEH Ready
９：ZEH Oriented</t>
    <phoneticPr fontId="29"/>
  </si>
  <si>
    <t>（ブランク）
『ZEB』
Nearly ZEB
ZEB Ready
ZEB Oriented</t>
    <phoneticPr fontId="29"/>
  </si>
  <si>
    <t>　（ブランク）
1　『ZEB』
2　Nearly ZEB
3　ZEB Ready
4　ZEB Oriented</t>
    <phoneticPr fontId="29"/>
  </si>
  <si>
    <t>ZEB→『ZEB』</t>
    <phoneticPr fontId="2"/>
  </si>
  <si>
    <t>（ブランク）
東京ゼロエミ住宅
『ZEH-M』
Nearly ZEH-M
ZEH-M Ready
ZEH-M Oriented
『ZEH』
Nearly ZEH
ZEH Ready
ZEH Oriented</t>
    <phoneticPr fontId="29"/>
  </si>
  <si>
    <t>１/23修正</t>
    <rPh sb="4" eb="6">
      <t>シュウセイ</t>
    </rPh>
    <phoneticPr fontId="2"/>
  </si>
  <si>
    <t>1,2</t>
    <phoneticPr fontId="29"/>
  </si>
  <si>
    <t>1.2,3</t>
    <phoneticPr fontId="29"/>
  </si>
  <si>
    <t>1,2→1.2,3
1：条例　2：任意→1：計画時　2：変更時　3：完了時</t>
    <phoneticPr fontId="2"/>
  </si>
  <si>
    <t>1.2,3→1,2
1：計画時　2：変更時　3：完了時→1：条例　2：任意</t>
    <phoneticPr fontId="2"/>
  </si>
  <si>
    <t>(3)再生可能エネルギーの利用</t>
    <phoneticPr fontId="2"/>
  </si>
  <si>
    <t>(2)省エネルギーシステム</t>
    <phoneticPr fontId="2"/>
  </si>
  <si>
    <t>（3）-イ</t>
  </si>
  <si>
    <t>(2)→(3)</t>
    <phoneticPr fontId="2"/>
  </si>
  <si>
    <t>(3)→(2)</t>
    <phoneticPr fontId="2"/>
  </si>
  <si>
    <t>太陽光を利用した採光利用システムが計画されている。</t>
    <rPh sb="0" eb="3">
      <t>タイヨウコウ</t>
    </rPh>
    <rPh sb="4" eb="6">
      <t>リヨウ</t>
    </rPh>
    <rPh sb="8" eb="10">
      <t>サイコウ</t>
    </rPh>
    <rPh sb="10" eb="12">
      <t>リヨウ</t>
    </rPh>
    <rPh sb="17" eb="19">
      <t>ケイカク</t>
    </rPh>
    <phoneticPr fontId="2"/>
  </si>
  <si>
    <t>構造部材の再利用が可能</t>
    <rPh sb="0" eb="2">
      <t>コウゾウ</t>
    </rPh>
    <rPh sb="2" eb="4">
      <t>ブザイ</t>
    </rPh>
    <rPh sb="5" eb="8">
      <t>サイリヨウ</t>
    </rPh>
    <rPh sb="9" eb="11">
      <t>カノウ</t>
    </rPh>
    <phoneticPr fontId="29"/>
  </si>
  <si>
    <t>病害虫対策等の実施方針</t>
    <rPh sb="0" eb="3">
      <t>ビョウガイチュウ</t>
    </rPh>
    <rPh sb="3" eb="5">
      <t>タイサク</t>
    </rPh>
    <rPh sb="5" eb="6">
      <t>トウ</t>
    </rPh>
    <rPh sb="7" eb="9">
      <t>ジッシ</t>
    </rPh>
    <rPh sb="9" eb="11">
      <t>ホウシン</t>
    </rPh>
    <phoneticPr fontId="29"/>
  </si>
  <si>
    <t>交流帰還制御</t>
    <phoneticPr fontId="29"/>
  </si>
  <si>
    <t>省エネルギー性能基準に対する適合状況_フラグ</t>
    <phoneticPr fontId="2"/>
  </si>
  <si>
    <t>エネルギー性能の目標値の適合状況_フラグ</t>
    <phoneticPr fontId="2"/>
  </si>
  <si>
    <t>４　環境への配慮のための措置並びにその取組状況</t>
    <phoneticPr fontId="2"/>
  </si>
  <si>
    <t>(エ)主たる居室の暖房設備・冷房設備に</t>
    <rPh sb="3" eb="4">
      <t>シュ</t>
    </rPh>
    <rPh sb="6" eb="8">
      <t>キョシツ</t>
    </rPh>
    <phoneticPr fontId="2"/>
  </si>
  <si>
    <t>(オ)換気設備に係る事項</t>
    <rPh sb="3" eb="5">
      <t>カンキ</t>
    </rPh>
    <rPh sb="5" eb="7">
      <t>セツビ</t>
    </rPh>
    <rPh sb="8" eb="9">
      <t>カカ</t>
    </rPh>
    <rPh sb="10" eb="12">
      <t>ジコウ</t>
    </rPh>
    <phoneticPr fontId="2"/>
  </si>
  <si>
    <t>(カ)給湯設備に係る事項</t>
    <phoneticPr fontId="2"/>
  </si>
  <si>
    <t>(キ)照明設備に係る事項</t>
    <rPh sb="3" eb="5">
      <t>ショウメイ</t>
    </rPh>
    <rPh sb="5" eb="7">
      <t>セツビ</t>
    </rPh>
    <rPh sb="8" eb="9">
      <t>カカ</t>
    </rPh>
    <rPh sb="10" eb="12">
      <t>ジコウ</t>
    </rPh>
    <phoneticPr fontId="2"/>
  </si>
  <si>
    <t>(ア)新規導入</t>
    <rPh sb="3" eb="5">
      <t>シンキ</t>
    </rPh>
    <rPh sb="5" eb="7">
      <t>ドウニュウ</t>
    </rPh>
    <phoneticPr fontId="2"/>
  </si>
  <si>
    <t>　（区域指定を受けた場合のみ）</t>
    <phoneticPr fontId="29"/>
  </si>
  <si>
    <t>(エ)既存受入</t>
    <rPh sb="3" eb="5">
      <t>キゾン</t>
    </rPh>
    <rPh sb="5" eb="6">
      <t>ウ</t>
    </rPh>
    <rPh sb="6" eb="7">
      <t>イ</t>
    </rPh>
    <phoneticPr fontId="2"/>
  </si>
  <si>
    <t>(オ)受入検討エリア</t>
    <rPh sb="3" eb="4">
      <t>ウ</t>
    </rPh>
    <rPh sb="4" eb="5">
      <t>イ</t>
    </rPh>
    <rPh sb="5" eb="7">
      <t>ケントウ</t>
    </rPh>
    <phoneticPr fontId="2"/>
  </si>
  <si>
    <t>(カ)既存の地域冷暖房区域の名称</t>
    <rPh sb="3" eb="5">
      <t>キゾン</t>
    </rPh>
    <rPh sb="6" eb="8">
      <t>チイキ</t>
    </rPh>
    <rPh sb="8" eb="11">
      <t>レイダンボウ</t>
    </rPh>
    <rPh sb="11" eb="13">
      <t>クイキ</t>
    </rPh>
    <rPh sb="14" eb="16">
      <t>メイショウ</t>
    </rPh>
    <phoneticPr fontId="2"/>
  </si>
  <si>
    <t>（１）建築物外皮の熱負荷抑制</t>
    <rPh sb="3" eb="6">
      <t>ケンチクブツ</t>
    </rPh>
    <rPh sb="6" eb="8">
      <t>ガイヒ</t>
    </rPh>
    <rPh sb="9" eb="10">
      <t>ネツ</t>
    </rPh>
    <rPh sb="10" eb="12">
      <t>フカ</t>
    </rPh>
    <rPh sb="12" eb="14">
      <t>ヨクセイ</t>
    </rPh>
    <phoneticPr fontId="2"/>
  </si>
  <si>
    <t>（２）設備システムの高効率化</t>
    <rPh sb="3" eb="5">
      <t>セツビ</t>
    </rPh>
    <rPh sb="10" eb="14">
      <t>コウコウリツカ</t>
    </rPh>
    <phoneticPr fontId="2"/>
  </si>
  <si>
    <t>(ア)充電設備台数（プライベート用）</t>
    <rPh sb="3" eb="5">
      <t>ジュウデン</t>
    </rPh>
    <rPh sb="5" eb="7">
      <t>セツビ</t>
    </rPh>
    <rPh sb="7" eb="9">
      <t>ダイスウ</t>
    </rPh>
    <rPh sb="16" eb="17">
      <t>ヨウ</t>
    </rPh>
    <phoneticPr fontId="2"/>
  </si>
  <si>
    <t>1機種目</t>
    <rPh sb="1" eb="3">
      <t>キシュ</t>
    </rPh>
    <rPh sb="3" eb="4">
      <t>メ</t>
    </rPh>
    <phoneticPr fontId="2"/>
  </si>
  <si>
    <t>種別</t>
    <rPh sb="0" eb="2">
      <t>シュベツ</t>
    </rPh>
    <phoneticPr fontId="2"/>
  </si>
  <si>
    <t>2機種目</t>
    <rPh sb="1" eb="3">
      <t>キシュ</t>
    </rPh>
    <rPh sb="3" eb="4">
      <t>メ</t>
    </rPh>
    <phoneticPr fontId="2"/>
  </si>
  <si>
    <t>3機種目</t>
    <rPh sb="1" eb="3">
      <t>キシュ</t>
    </rPh>
    <rPh sb="3" eb="4">
      <t>メ</t>
    </rPh>
    <phoneticPr fontId="2"/>
  </si>
  <si>
    <t>(イ)充電設備台数（パブリック用）</t>
    <rPh sb="3" eb="5">
      <t>ジュウデン</t>
    </rPh>
    <rPh sb="5" eb="7">
      <t>セツビ</t>
    </rPh>
    <rPh sb="7" eb="9">
      <t>ダイスウ</t>
    </rPh>
    <rPh sb="15" eb="16">
      <t>ヨウ</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</si>
  <si>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47"/>
  </si>
  <si>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47"/>
  </si>
  <si>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47"/>
  </si>
  <si>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47"/>
  </si>
  <si>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47"/>
  </si>
  <si>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47"/>
  </si>
  <si>
    <t>Ｖ２Ｈ充電設備</t>
    <rPh sb="3" eb="5">
      <t>ジュウデン</t>
    </rPh>
    <rPh sb="5" eb="7">
      <t>セツビ</t>
    </rPh>
    <phoneticPr fontId="47"/>
  </si>
  <si>
    <t>充電用コンセント</t>
    <rPh sb="0" eb="2">
      <t>ジュウデン</t>
    </rPh>
    <rPh sb="2" eb="3">
      <t>ヨウ</t>
    </rPh>
    <phoneticPr fontId="47"/>
  </si>
  <si>
    <t>充電用コンセントスタンド</t>
    <rPh sb="0" eb="2">
      <t>ジュウデン</t>
    </rPh>
    <rPh sb="2" eb="3">
      <t>ヨウ</t>
    </rPh>
    <phoneticPr fontId="47"/>
  </si>
  <si>
    <t>(ウ)外壁の熱貫流率</t>
    <rPh sb="3" eb="5">
      <t>ガイヘキ</t>
    </rPh>
    <rPh sb="6" eb="7">
      <t>ネツ</t>
    </rPh>
    <rPh sb="7" eb="9">
      <t>カンリュウ</t>
    </rPh>
    <rPh sb="9" eb="10">
      <t>リツ</t>
    </rPh>
    <phoneticPr fontId="2"/>
  </si>
  <si>
    <t>(エ)屋根の熱貫流率</t>
    <rPh sb="3" eb="5">
      <t>ヤネ</t>
    </rPh>
    <rPh sb="6" eb="7">
      <t>ネツ</t>
    </rPh>
    <rPh sb="7" eb="9">
      <t>カンリュウ</t>
    </rPh>
    <rPh sb="9" eb="10">
      <t>リツ</t>
    </rPh>
    <phoneticPr fontId="2"/>
  </si>
  <si>
    <t>(オ)開口部の熱貫流率</t>
    <rPh sb="3" eb="6">
      <t>カイコウブ</t>
    </rPh>
    <rPh sb="7" eb="8">
      <t>ネツ</t>
    </rPh>
    <rPh sb="8" eb="10">
      <t>カンリュウ</t>
    </rPh>
    <rPh sb="10" eb="11">
      <t>リツ</t>
    </rPh>
    <phoneticPr fontId="2"/>
  </si>
  <si>
    <t>(カ)窓の日射熱取得率（η）</t>
    <rPh sb="3" eb="4">
      <t>マド</t>
    </rPh>
    <rPh sb="5" eb="7">
      <t>ニッシャ</t>
    </rPh>
    <rPh sb="7" eb="8">
      <t>ネツ</t>
    </rPh>
    <rPh sb="8" eb="11">
      <t>シュトクリツ</t>
    </rPh>
    <phoneticPr fontId="2"/>
  </si>
  <si>
    <t>（２）設備システムの高効率化</t>
    <rPh sb="3" eb="5">
      <t>セツビ</t>
    </rPh>
    <rPh sb="10" eb="13">
      <t>コウコウリツ</t>
    </rPh>
    <rPh sb="13" eb="14">
      <t>カ</t>
    </rPh>
    <phoneticPr fontId="2"/>
  </si>
  <si>
    <t>１　建築主の氏名等</t>
  </si>
  <si>
    <t>建築主</t>
  </si>
  <si>
    <r>
      <rPr>
        <sz val="9"/>
        <rFont val="DejaVu Sans"/>
        <family val="2"/>
      </rPr>
      <t xml:space="preserve">氏名
</t>
    </r>
    <r>
      <rPr>
        <sz val="9"/>
        <rFont val="ＭＳ Ｐ明朝"/>
        <family val="1"/>
        <charset val="128"/>
      </rPr>
      <t>(</t>
    </r>
    <r>
      <rPr>
        <sz val="9"/>
        <rFont val="DejaVu Sans"/>
        <family val="2"/>
      </rPr>
      <t>法人にあっては名称及び代表者の氏名</t>
    </r>
    <r>
      <rPr>
        <sz val="9"/>
        <rFont val="ＭＳ Ｐ明朝"/>
        <family val="1"/>
        <charset val="128"/>
      </rPr>
      <t>)</t>
    </r>
  </si>
  <si>
    <r>
      <rPr>
        <sz val="9"/>
        <rFont val="DejaVu Sans"/>
        <family val="2"/>
      </rPr>
      <t xml:space="preserve">住所
</t>
    </r>
    <r>
      <rPr>
        <sz val="9"/>
        <rFont val="ＭＳ Ｐ明朝"/>
        <family val="1"/>
        <charset val="128"/>
      </rPr>
      <t>(</t>
    </r>
    <r>
      <rPr>
        <sz val="9"/>
        <rFont val="DejaVu Sans"/>
        <family val="2"/>
      </rPr>
      <t>法人にあっては主たる事務所の所在地</t>
    </r>
    <r>
      <rPr>
        <sz val="9"/>
        <rFont val="ＭＳ Ｐ明朝"/>
        <family val="1"/>
        <charset val="128"/>
      </rPr>
      <t>)</t>
    </r>
  </si>
  <si>
    <t>〒</t>
  </si>
  <si>
    <t>設計者</t>
  </si>
  <si>
    <t>施工者</t>
  </si>
  <si>
    <t>報告書の
担当部署</t>
  </si>
  <si>
    <t>所在地（〒・住所）</t>
  </si>
  <si>
    <t>会社名</t>
  </si>
  <si>
    <t>部署名</t>
  </si>
  <si>
    <t>電話番号</t>
  </si>
  <si>
    <t>２　建築物の名称及び所在地</t>
  </si>
  <si>
    <r>
      <rPr>
        <sz val="9"/>
        <rFont val="DejaVu Sans"/>
        <family val="2"/>
      </rPr>
      <t>建築物の名称</t>
    </r>
    <r>
      <rPr>
        <sz val="9"/>
        <rFont val="ＭＳ Ｐ明朝"/>
        <family val="1"/>
        <charset val="128"/>
      </rPr>
      <t>(</t>
    </r>
    <r>
      <rPr>
        <sz val="9"/>
        <rFont val="DejaVu Sans"/>
        <family val="2"/>
      </rPr>
      <t>ひらがな</t>
    </r>
    <r>
      <rPr>
        <sz val="9"/>
        <rFont val="ＭＳ Ｐ明朝"/>
        <family val="1"/>
        <charset val="128"/>
      </rPr>
      <t>)</t>
    </r>
  </si>
  <si>
    <t>建築物の名称</t>
  </si>
  <si>
    <t>建築物の所在地</t>
  </si>
  <si>
    <t>東京都</t>
  </si>
  <si>
    <t>３　建築物の概要</t>
  </si>
  <si>
    <t>新築・増築の区別</t>
  </si>
  <si>
    <t>工事期間（予定）</t>
  </si>
  <si>
    <t>工事着手年月日</t>
  </si>
  <si>
    <t>工事完了年月日</t>
  </si>
  <si>
    <t>㎡</t>
  </si>
  <si>
    <t>用途別床面積</t>
  </si>
  <si>
    <t>住宅</t>
  </si>
  <si>
    <t>ホテル等</t>
  </si>
  <si>
    <t>病院等</t>
  </si>
  <si>
    <t>物品販売業を営む店舗等</t>
  </si>
  <si>
    <t>事務所等</t>
  </si>
  <si>
    <t>学校等</t>
  </si>
  <si>
    <t>飲食店等</t>
  </si>
  <si>
    <t>集会所等</t>
  </si>
  <si>
    <t>工場等</t>
  </si>
  <si>
    <t>)</t>
  </si>
  <si>
    <t>建築物の高さ</t>
  </si>
  <si>
    <t>m</t>
  </si>
  <si>
    <t>階数</t>
  </si>
  <si>
    <t>地上</t>
  </si>
  <si>
    <t>階、　　地下</t>
  </si>
  <si>
    <t>階</t>
  </si>
  <si>
    <t>構造</t>
  </si>
  <si>
    <r>
      <rPr>
        <sz val="9"/>
        <rFont val="ＭＳ Ｐゴシック"/>
        <family val="3"/>
        <charset val="128"/>
      </rPr>
      <t>その他　</t>
    </r>
    <r>
      <rPr>
        <sz val="9"/>
        <rFont val="ＭＳ Ｐ明朝"/>
        <family val="1"/>
        <charset val="128"/>
      </rPr>
      <t>(</t>
    </r>
    <phoneticPr fontId="2"/>
  </si>
  <si>
    <r>
      <rPr>
        <sz val="9"/>
        <rFont val="ＭＳ Ｐゴシック"/>
        <family val="3"/>
        <charset val="128"/>
      </rPr>
      <t>　　　　　</t>
    </r>
    <r>
      <rPr>
        <sz val="9"/>
        <rFont val="ＭＳ Ｐ明朝"/>
        <family val="1"/>
        <charset val="128"/>
      </rPr>
      <t>(</t>
    </r>
    <phoneticPr fontId="2"/>
  </si>
  <si>
    <t>集会所等</t>
    <phoneticPr fontId="2"/>
  </si>
  <si>
    <t>備考　配置図、基準階平面図及び断面図並びに評価項目の数値が明らかになるような図書を添付すること。この場合において、各書面に一覧番号を付けること。</t>
    <rPh sb="38" eb="40">
      <t>トショ</t>
    </rPh>
    <phoneticPr fontId="2"/>
  </si>
  <si>
    <t>備考　配置図、基準階平面図及び断面図並びに評価項目の数値が明らかになるような図書を添付すること。この場合において、各書面に一覧番号を付けること。</t>
    <phoneticPr fontId="2"/>
  </si>
  <si>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</si>
  <si>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</si>
  <si>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</si>
  <si>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高効率電動機</t>
    <rPh sb="0" eb="3">
      <t>コウコウリツ</t>
    </rPh>
    <rPh sb="3" eb="6">
      <t>デンドウキ</t>
    </rPh>
    <phoneticPr fontId="3"/>
  </si>
  <si>
    <t>節湯器具</t>
    <rPh sb="0" eb="1">
      <t>セツ</t>
    </rPh>
    <rPh sb="1" eb="2">
      <t>ユ</t>
    </rPh>
    <rPh sb="2" eb="4">
      <t>キグ</t>
    </rPh>
    <phoneticPr fontId="2"/>
  </si>
  <si>
    <t>(ウ)外気処理の仕様</t>
    <rPh sb="3" eb="5">
      <t>ガイキ</t>
    </rPh>
    <rPh sb="5" eb="7">
      <t>ショリ</t>
    </rPh>
    <rPh sb="8" eb="10">
      <t>シヨウ</t>
    </rPh>
    <phoneticPr fontId="2"/>
  </si>
  <si>
    <t>(エ)搬送制御の仕様</t>
    <rPh sb="3" eb="5">
      <t>ハンソウ</t>
    </rPh>
    <rPh sb="5" eb="7">
      <t>セイギョ</t>
    </rPh>
    <rPh sb="8" eb="10">
      <t>シヨウ</t>
    </rPh>
    <phoneticPr fontId="2"/>
  </si>
  <si>
    <t>(オ)機械換気設備の仕様</t>
    <rPh sb="3" eb="5">
      <t>キカイ</t>
    </rPh>
    <rPh sb="5" eb="7">
      <t>カンキ</t>
    </rPh>
    <rPh sb="7" eb="9">
      <t>セツビ</t>
    </rPh>
    <rPh sb="10" eb="12">
      <t>シヨウ</t>
    </rPh>
    <phoneticPr fontId="2"/>
  </si>
  <si>
    <t>(カ)照明設備の仕様</t>
    <rPh sb="3" eb="5">
      <t>ショウメイ</t>
    </rPh>
    <rPh sb="5" eb="7">
      <t>セツビ</t>
    </rPh>
    <rPh sb="8" eb="10">
      <t>シヨウ</t>
    </rPh>
    <phoneticPr fontId="2"/>
  </si>
  <si>
    <t>(キ)給湯設備の仕様</t>
    <rPh sb="3" eb="5">
      <t>キュウトウ</t>
    </rPh>
    <rPh sb="5" eb="7">
      <t>セツビ</t>
    </rPh>
    <rPh sb="8" eb="10">
      <t>シヨウ</t>
    </rPh>
    <phoneticPr fontId="2"/>
  </si>
  <si>
    <t>(ク)昇降機の仕様</t>
    <rPh sb="3" eb="6">
      <t>ショウコウキ</t>
    </rPh>
    <rPh sb="7" eb="9">
      <t>シヨウ</t>
    </rPh>
    <phoneticPr fontId="2"/>
  </si>
  <si>
    <t>(ケ)省エネ効果が高いと見込まれる</t>
    <rPh sb="3" eb="4">
      <t>ショウ</t>
    </rPh>
    <rPh sb="6" eb="8">
      <t>コウカ</t>
    </rPh>
    <rPh sb="9" eb="10">
      <t>タカ</t>
    </rPh>
    <rPh sb="12" eb="14">
      <t>ミコ</t>
    </rPh>
    <phoneticPr fontId="2"/>
  </si>
  <si>
    <t>MJ/h</t>
    <phoneticPr fontId="2"/>
  </si>
  <si>
    <t>(イ)エネルギーの面的利用推進エリア</t>
    <phoneticPr fontId="2"/>
  </si>
  <si>
    <t>〇</t>
    <phoneticPr fontId="2"/>
  </si>
  <si>
    <t>建築物環境性能報告書（様式1－1－2の別紙）</t>
    <rPh sb="11" eb="13">
      <t>ヨウシキ</t>
    </rPh>
    <rPh sb="19" eb="21">
      <t>ベッシ</t>
    </rPh>
    <phoneticPr fontId="2"/>
  </si>
  <si>
    <t>建築物環境性能・電気自動車等の充電設備・エネルギーの面的利用報告書（別紙1－1－3の別紙）</t>
    <rPh sb="34" eb="36">
      <t>ベッシ</t>
    </rPh>
    <rPh sb="42" eb="44">
      <t>ベッシ</t>
    </rPh>
    <phoneticPr fontId="7"/>
  </si>
  <si>
    <t>個別熱源の場合</t>
    <rPh sb="0" eb="2">
      <t>コベツ</t>
    </rPh>
    <rPh sb="2" eb="4">
      <t>ネツゲン</t>
    </rPh>
    <rPh sb="5" eb="7">
      <t>バアイ</t>
    </rPh>
    <phoneticPr fontId="2"/>
  </si>
  <si>
    <t>（ア）エネルギー消費量の把握</t>
    <rPh sb="8" eb="11">
      <t>ショウヒリョウ</t>
    </rPh>
    <rPh sb="12" eb="14">
      <t>ハアク</t>
    </rPh>
    <phoneticPr fontId="2"/>
  </si>
  <si>
    <t>（イ）BEMSの導入等</t>
    <rPh sb="8" eb="10">
      <t>ドウニュウ</t>
    </rPh>
    <rPh sb="10" eb="11">
      <t>トウ</t>
    </rPh>
    <phoneticPr fontId="2"/>
  </si>
  <si>
    <t>中央熱源の場合</t>
    <rPh sb="0" eb="2">
      <t>チュウオウ</t>
    </rPh>
    <rPh sb="2" eb="4">
      <t>ネツゲン</t>
    </rPh>
    <rPh sb="5" eb="7">
      <t>バアイ</t>
    </rPh>
    <phoneticPr fontId="2"/>
  </si>
  <si>
    <t>エネルギー種別毎計測</t>
    <rPh sb="5" eb="7">
      <t>シュベツ</t>
    </rPh>
    <rPh sb="7" eb="8">
      <t>ゴト</t>
    </rPh>
    <rPh sb="8" eb="10">
      <t>ケイソク</t>
    </rPh>
    <phoneticPr fontId="3"/>
  </si>
  <si>
    <t>エネルギー用途別計測</t>
    <rPh sb="5" eb="7">
      <t>ヨウト</t>
    </rPh>
    <rPh sb="7" eb="8">
      <t>ベツ</t>
    </rPh>
    <rPh sb="8" eb="10">
      <t>ケイソク</t>
    </rPh>
    <phoneticPr fontId="3"/>
  </si>
  <si>
    <t>各用途の系統別又はフロア別計測</t>
    <rPh sb="0" eb="1">
      <t>カク</t>
    </rPh>
    <rPh sb="1" eb="3">
      <t>ヨウト</t>
    </rPh>
    <rPh sb="4" eb="6">
      <t>ケイトウ</t>
    </rPh>
    <rPh sb="6" eb="7">
      <t>ベツ</t>
    </rPh>
    <rPh sb="7" eb="8">
      <t>マタ</t>
    </rPh>
    <rPh sb="12" eb="13">
      <t>ベツ</t>
    </rPh>
    <rPh sb="13" eb="15">
      <t>ケイソク</t>
    </rPh>
    <phoneticPr fontId="3"/>
  </si>
  <si>
    <t>データ採取</t>
    <rPh sb="3" eb="5">
      <t>サイシュ</t>
    </rPh>
    <phoneticPr fontId="2"/>
  </si>
  <si>
    <t>基本的制御</t>
    <rPh sb="0" eb="3">
      <t>キホンテキ</t>
    </rPh>
    <rPh sb="3" eb="5">
      <t>セイギョ</t>
    </rPh>
    <phoneticPr fontId="2"/>
  </si>
  <si>
    <t>監視</t>
    <rPh sb="0" eb="2">
      <t>カンシ</t>
    </rPh>
    <phoneticPr fontId="3"/>
  </si>
  <si>
    <t>換算機能</t>
    <rPh sb="0" eb="2">
      <t>カンザン</t>
    </rPh>
    <rPh sb="2" eb="4">
      <t>キノウ</t>
    </rPh>
    <phoneticPr fontId="3"/>
  </si>
  <si>
    <t>エネルギー種別毎計測</t>
    <rPh sb="5" eb="7">
      <t>シュベツ</t>
    </rPh>
    <rPh sb="7" eb="8">
      <t>ゴト</t>
    </rPh>
    <rPh sb="8" eb="10">
      <t>ケイソク</t>
    </rPh>
    <phoneticPr fontId="2"/>
  </si>
  <si>
    <t>エネルギー用途別計測</t>
    <rPh sb="5" eb="7">
      <t>ヨウト</t>
    </rPh>
    <rPh sb="7" eb="8">
      <t>ベツ</t>
    </rPh>
    <rPh sb="8" eb="10">
      <t>ケイソク</t>
    </rPh>
    <phoneticPr fontId="2"/>
  </si>
  <si>
    <t>主な設備機器別計測</t>
    <rPh sb="0" eb="1">
      <t>オモ</t>
    </rPh>
    <rPh sb="2" eb="4">
      <t>セツビ</t>
    </rPh>
    <rPh sb="4" eb="6">
      <t>キキ</t>
    </rPh>
    <rPh sb="6" eb="7">
      <t>ベツ</t>
    </rPh>
    <rPh sb="7" eb="9">
      <t>ケイソク</t>
    </rPh>
    <phoneticPr fontId="3"/>
  </si>
  <si>
    <t>機器の履歴管理</t>
    <rPh sb="0" eb="2">
      <t>キキ</t>
    </rPh>
    <rPh sb="3" eb="5">
      <t>リレキ</t>
    </rPh>
    <rPh sb="5" eb="7">
      <t>カンリ</t>
    </rPh>
    <phoneticPr fontId="3"/>
  </si>
  <si>
    <t>稼働実績管理・警報データ管理</t>
    <rPh sb="0" eb="2">
      <t>カドウ</t>
    </rPh>
    <rPh sb="2" eb="4">
      <t>ジッセキ</t>
    </rPh>
    <rPh sb="4" eb="6">
      <t>カンリ</t>
    </rPh>
    <rPh sb="7" eb="9">
      <t>ケイホウ</t>
    </rPh>
    <rPh sb="12" eb="14">
      <t>カンリ</t>
    </rPh>
    <phoneticPr fontId="3"/>
  </si>
  <si>
    <t>最適化制御</t>
    <rPh sb="0" eb="3">
      <t>サイテキカ</t>
    </rPh>
    <rPh sb="3" eb="5">
      <t>セイギョ</t>
    </rPh>
    <phoneticPr fontId="3"/>
  </si>
  <si>
    <t>エネルギー消費分析及び管理</t>
    <rPh sb="5" eb="7">
      <t>ショウヒ</t>
    </rPh>
    <rPh sb="7" eb="9">
      <t>ブンセキ</t>
    </rPh>
    <rPh sb="9" eb="10">
      <t>オヨ</t>
    </rPh>
    <rPh sb="11" eb="13">
      <t>カンリ</t>
    </rPh>
    <phoneticPr fontId="3"/>
  </si>
  <si>
    <t>（３）運用時のエネルギー低減に繋がる取組</t>
    <rPh sb="3" eb="5">
      <t>ウンヨウ</t>
    </rPh>
    <rPh sb="5" eb="6">
      <t>ジ</t>
    </rPh>
    <rPh sb="12" eb="14">
      <t>テイゲン</t>
    </rPh>
    <rPh sb="15" eb="16">
      <t>ツナ</t>
    </rPh>
    <rPh sb="18" eb="20">
      <t>トリクミ</t>
    </rPh>
    <phoneticPr fontId="2"/>
  </si>
  <si>
    <t>（５）EV及びPHV用充電設備の設置</t>
    <rPh sb="5" eb="6">
      <t>オヨ</t>
    </rPh>
    <rPh sb="10" eb="11">
      <t>ヨウ</t>
    </rPh>
    <rPh sb="11" eb="13">
      <t>ジュウデン</t>
    </rPh>
    <rPh sb="13" eb="15">
      <t>セツビ</t>
    </rPh>
    <rPh sb="16" eb="18">
      <t>セッチ</t>
    </rPh>
    <phoneticPr fontId="2"/>
  </si>
  <si>
    <t>（３）再生可能エネルギー等の利用</t>
    <rPh sb="3" eb="5">
      <t>サイセイ</t>
    </rPh>
    <rPh sb="5" eb="7">
      <t>カノウ</t>
    </rPh>
    <rPh sb="12" eb="13">
      <t>トウ</t>
    </rPh>
    <rPh sb="14" eb="16">
      <t>リヨウ</t>
    </rPh>
    <phoneticPr fontId="2"/>
  </si>
  <si>
    <t>(ア)太陽光発電（発電容量）</t>
    <rPh sb="5" eb="6">
      <t>コウ</t>
    </rPh>
    <rPh sb="6" eb="8">
      <t>ハツデン</t>
    </rPh>
    <rPh sb="9" eb="11">
      <t>ハツデン</t>
    </rPh>
    <rPh sb="11" eb="13">
      <t>ヨウリョウ</t>
    </rPh>
    <phoneticPr fontId="2"/>
  </si>
  <si>
    <t>(イ)太陽熱利用（熱利用容量）</t>
    <rPh sb="3" eb="6">
      <t>タイヨウネツ</t>
    </rPh>
    <rPh sb="6" eb="8">
      <t>リヨウ</t>
    </rPh>
    <rPh sb="9" eb="10">
      <t>ネツ</t>
    </rPh>
    <rPh sb="10" eb="12">
      <t>リヨウ</t>
    </rPh>
    <rPh sb="12" eb="14">
      <t>ヨウリョウ</t>
    </rPh>
    <phoneticPr fontId="2"/>
  </si>
  <si>
    <t>(ウ)地中熱利用（熱利用容量）</t>
    <rPh sb="3" eb="5">
      <t>チチュウ</t>
    </rPh>
    <rPh sb="5" eb="6">
      <t>ネツ</t>
    </rPh>
    <rPh sb="6" eb="8">
      <t>リヨウ</t>
    </rPh>
    <phoneticPr fontId="2"/>
  </si>
  <si>
    <t>(エ)その他（発電容量又は熱利用容量）</t>
    <rPh sb="5" eb="6">
      <t>タ</t>
    </rPh>
    <rPh sb="7" eb="9">
      <t>ハツデン</t>
    </rPh>
    <rPh sb="9" eb="11">
      <t>ヨウリョウ</t>
    </rPh>
    <rPh sb="11" eb="12">
      <t>マタ</t>
    </rPh>
    <phoneticPr fontId="2"/>
  </si>
  <si>
    <t>(オ)再生可能エネルギー設備合計容量</t>
    <rPh sb="5" eb="7">
      <t>カノウ</t>
    </rPh>
    <phoneticPr fontId="2"/>
  </si>
  <si>
    <t>（４）エネルギーの面的利用（再エネ以外）</t>
    <rPh sb="9" eb="11">
      <t>メンテキ</t>
    </rPh>
    <rPh sb="11" eb="13">
      <t>リヨウ</t>
    </rPh>
    <rPh sb="14" eb="15">
      <t>サイ</t>
    </rPh>
    <rPh sb="17" eb="19">
      <t>イガイ</t>
    </rPh>
    <phoneticPr fontId="2"/>
  </si>
  <si>
    <t>備考　（４）エネルギーの面的利用（再エネ以外）及び（５）EV及びPHV用充電設備の設置については、完了報告時のみ記載すること。</t>
    <rPh sb="0" eb="2">
      <t>ビコウ</t>
    </rPh>
    <rPh sb="17" eb="18">
      <t>サイ</t>
    </rPh>
    <rPh sb="20" eb="22">
      <t>イガイ</t>
    </rPh>
    <phoneticPr fontId="2"/>
  </si>
  <si>
    <t>（４）再生可能エネルギー等の利用</t>
    <rPh sb="3" eb="5">
      <t>サイセイ</t>
    </rPh>
    <rPh sb="5" eb="7">
      <t>カノウ</t>
    </rPh>
    <rPh sb="12" eb="13">
      <t>トウ</t>
    </rPh>
    <rPh sb="14" eb="16">
      <t>リヨウ</t>
    </rPh>
    <phoneticPr fontId="2"/>
  </si>
  <si>
    <t>（５）エネルギーの面的利用（再エネ以外）</t>
    <rPh sb="9" eb="11">
      <t>メンテキ</t>
    </rPh>
    <rPh sb="11" eb="13">
      <t>リヨウ</t>
    </rPh>
    <rPh sb="14" eb="15">
      <t>サイ</t>
    </rPh>
    <rPh sb="17" eb="19">
      <t>イガイ</t>
    </rPh>
    <phoneticPr fontId="2"/>
  </si>
  <si>
    <t>（６）EV及びPHV用充電設備の設置</t>
    <rPh sb="5" eb="6">
      <t>オヨ</t>
    </rPh>
    <rPh sb="10" eb="11">
      <t>ヨウ</t>
    </rPh>
    <rPh sb="11" eb="13">
      <t>ジュウデン</t>
    </rPh>
    <rPh sb="13" eb="15">
      <t>セツビ</t>
    </rPh>
    <rPh sb="16" eb="18">
      <t>セッチ</t>
    </rPh>
    <phoneticPr fontId="2"/>
  </si>
  <si>
    <t>備考　（５）エネルギーの面的利用（再エネ以外）及び（６）EV及びPHV用充電設備の設置については、完了報告時のみ記載すること。</t>
    <rPh sb="0" eb="2">
      <t>ビコウ</t>
    </rPh>
    <rPh sb="17" eb="18">
      <t>サイ</t>
    </rPh>
    <rPh sb="20" eb="22">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</si>
</sst>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 "/>
    <numFmt numFmtId="177" formatCode="#,##0.00_ "/>
    <numFmt numFmtId="178" formatCode="0.0"/>
    <numFmt numFmtId="179" formatCode="#,##0.0;[Red]\-#,##0.0"/>
    <numFmt numFmtId="180" formatCode="0.0_ "/>
    <numFmt numFmtId="181" formatCode="ggge&quot;年&quot;m&quot;月&quot;d&quot;日&quot;;@"/>
  </numFmts>
  <fonts count="56">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10"/>
      <color theme="1"/>
      <name val="Yu Gothic"/>
      <family val="2"/>
      <scheme val="minor"/>
    </font>
    <font>
      <sz val="8"/>
      <color rgb="FFFF0000"/>
      <name val="Yu Gothic"/>
      <family val="3"/>
      <charset val="128"/>
      <scheme val="minor"/>
    </font>
    <font>
      <sz val="10"/>
      <name val="Yu Gothic"/>
      <family val="3"/>
      <charset val="128"/>
      <scheme val="minor"/>
    </font>
    <font>
      <sz val="6"/>
      <name val="ＭＳ Ｐゴシック"/>
      <family val="3"/>
      <charset val="128"/>
    </font>
    <font>
      <sz val="9"/>
      <color theme="1"/>
      <name val="Yu Gothic"/>
      <family val="2"/>
      <scheme val="minor"/>
    </font>
    <font>
      <b/>
      <sz val="9"/>
      <color theme="1"/>
      <name val="Yu Gothic"/>
      <family val="3"/>
      <charset val="128"/>
      <scheme val="minor"/>
    </font>
    <font>
      <sz val="9"/>
      <color rgb="FFFF0000"/>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sz val="14"/>
      <color theme="1"/>
      <name val="Yu Gothic"/>
      <family val="3"/>
      <charset val="128"/>
      <scheme val="minor"/>
    </font>
    <font>
      <b/>
      <sz val="12"/>
      <color theme="1"/>
      <name val="Yu Gothic"/>
      <family val="3"/>
      <charset val="128"/>
      <scheme val="minor"/>
    </font>
    <font>
      <b/>
      <sz val="11"/>
      <color theme="1"/>
      <name val="Yu Gothic"/>
      <family val="3"/>
      <charset val="128"/>
      <scheme val="minor"/>
    </font>
    <font>
      <sz val="11"/>
      <color rgb="FFFFFFCC"/>
      <name val="Yu Gothic"/>
      <family val="2"/>
      <scheme val="minor"/>
    </font>
    <font>
      <b/>
      <i/>
      <sz val="9"/>
      <name val="Yu Gothic"/>
      <family val="3"/>
      <charset val="128"/>
      <scheme val="minor"/>
    </font>
    <font>
      <sz val="8"/>
      <color theme="1"/>
      <name val="Yu Gothic"/>
      <family val="3"/>
      <charset val="128"/>
      <scheme val="minor"/>
    </font>
    <font>
      <sz val="8"/>
      <color theme="1"/>
      <name val="Yu Gothic"/>
      <family val="2"/>
      <scheme val="minor"/>
    </font>
    <font>
      <sz val="14"/>
      <color theme="1"/>
      <name val="Segoe UI Symbol"/>
      <family val="2"/>
    </font>
    <font>
      <sz val="9"/>
      <color rgb="FFFFC000"/>
      <name val="Yu Gothic"/>
      <family val="2"/>
      <scheme val="minor"/>
    </font>
    <font>
      <b/>
      <sz val="9"/>
      <color rgb="FFFFC000"/>
      <name val="Yu Gothic"/>
      <family val="3"/>
      <charset val="128"/>
      <scheme val="minor"/>
    </font>
    <font>
      <b/>
      <sz val="9"/>
      <color rgb="FFFF0000"/>
      <name val="Yu Gothic"/>
      <family val="3"/>
      <charset val="128"/>
      <scheme val="minor"/>
    </font>
    <font>
      <b/>
      <sz val="9"/>
      <name val="Yu Gothic"/>
      <family val="3"/>
      <charset val="128"/>
      <scheme val="minor"/>
    </font>
    <font>
      <sz val="6"/>
      <name val="Yu Gothic"/>
      <family val="2"/>
      <charset val="128"/>
      <scheme val="minor"/>
    </font>
    <font>
      <sz val="8"/>
      <name val="Yu Gothic"/>
      <family val="3"/>
      <charset val="128"/>
      <scheme val="minor"/>
    </font>
    <font>
      <b/>
      <sz val="9"/>
      <color theme="1"/>
      <name val="Yu Gothic"/>
      <family val="2"/>
      <scheme val="minor"/>
    </font>
    <font>
      <sz val="8"/>
      <color theme="1"/>
      <name val="Meiryo"/>
      <family val="2"/>
      <charset val="128"/>
    </font>
    <font>
      <sz val="8"/>
      <color theme="1"/>
      <name val="Meiryo"/>
      <family val="3"/>
      <charset val="128"/>
    </font>
    <font>
      <sz val="8"/>
      <color theme="1"/>
      <name val="Yu Gothic"/>
      <family val="3"/>
      <charset val="128"/>
    </font>
    <font>
      <sz val="11"/>
      <color theme="1"/>
      <name val="Yu Gothic"/>
      <family val="3"/>
      <charset val="128"/>
      <scheme val="minor"/>
    </font>
    <font>
      <sz val="11"/>
      <name val="Yu Gothic"/>
      <family val="2"/>
      <scheme val="minor"/>
    </font>
    <font>
      <sz val="10"/>
      <color theme="1"/>
      <name val="Yu Gothic"/>
      <family val="3"/>
      <charset val="128"/>
      <scheme val="minor"/>
    </font>
    <font>
      <sz val="8"/>
      <color rgb="FFFF0000"/>
      <name val="Yu Gothic"/>
      <family val="2"/>
      <scheme val="minor"/>
    </font>
    <font>
      <b/>
      <sz val="16"/>
      <color rgb="FFFF0000"/>
      <name val="Yu Gothic"/>
      <family val="3"/>
      <charset val="128"/>
      <scheme val="minor"/>
    </font>
    <font>
      <sz val="11"/>
      <name val="Yu Gothic"/>
      <family val="3"/>
      <charset val="128"/>
      <scheme val="minor"/>
    </font>
    <font>
      <sz val="8"/>
      <color rgb="FF0070C0"/>
      <name val="Yu Gothic"/>
      <family val="3"/>
      <charset val="128"/>
      <scheme val="minor"/>
    </font>
    <font>
      <sz val="8"/>
      <color rgb="FF0070C0"/>
      <name val="Yu Gothic"/>
      <family val="2"/>
      <scheme val="minor"/>
    </font>
    <font>
      <strike/>
      <sz val="8"/>
      <color rgb="FF0070C0"/>
      <name val="Yu Gothic"/>
      <family val="2"/>
      <scheme val="minor"/>
    </font>
    <font>
      <b/>
      <sz val="10"/>
      <name val="Yu Gothic Light"/>
      <family val="3"/>
      <charset val="128"/>
      <scheme val="major"/>
    </font>
    <font>
      <b/>
      <sz val="10"/>
      <color theme="1"/>
      <name val="Yu Gothic Light"/>
      <family val="3"/>
      <charset val="128"/>
      <scheme val="major"/>
    </font>
    <font>
      <sz val="9"/>
      <name val="ＭＳ 明朝"/>
      <family val="1"/>
      <charset val="128"/>
    </font>
    <font>
      <sz val="6"/>
      <name val="ＭＳ Ｐゴシック"/>
      <family val="2"/>
      <charset val="128"/>
    </font>
    <font>
      <sz val="14"/>
      <name val="DejaVu Sans"/>
      <family val="2"/>
    </font>
    <font>
      <sz val="14"/>
      <name val="ＭＳ Ｐゴシック"/>
      <family val="3"/>
      <charset val="128"/>
    </font>
    <font>
      <sz val="9"/>
      <name val="ＭＳ Ｐ明朝"/>
      <family val="1"/>
      <charset val="128"/>
    </font>
    <font>
      <sz val="11"/>
      <name val="DejaVu Sans"/>
      <family val="2"/>
    </font>
    <font>
      <sz val="11"/>
      <name val="ＭＳ Ｐ明朝"/>
      <family val="1"/>
      <charset val="128"/>
    </font>
    <font>
      <sz val="9"/>
      <name val="DejaVu Sans"/>
      <family val="2"/>
    </font>
    <font>
      <sz val="9"/>
      <name val="ＭＳ Ｐゴシック"/>
      <family val="3"/>
      <charset val="128"/>
    </font>
    <font>
      <b/>
      <sz val="10"/>
      <color rgb="FFFF0000"/>
      <name val="Yu Gothic Light"/>
      <family val="3"/>
      <charset val="128"/>
      <scheme val="major"/>
    </font>
  </fonts>
  <fills count="2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CC"/>
        <bgColor indexed="64"/>
      </patternFill>
    </fill>
    <fill>
      <patternFill patternType="solid">
        <fgColor rgb="FFFFCCCC"/>
        <bgColor indexed="64"/>
      </patternFill>
    </fill>
    <fill>
      <patternFill patternType="solid">
        <fgColor rgb="FFCCECFF"/>
        <bgColor indexed="64"/>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FF"/>
        <bgColor indexed="64"/>
      </patternFill>
    </fill>
    <fill>
      <patternFill patternType="solid">
        <fgColor rgb="FFCCFFCC"/>
        <bgColor indexed="64"/>
      </patternFill>
    </fill>
    <fill>
      <patternFill patternType="solid">
        <fgColor theme="8"/>
        <bgColor indexed="64"/>
      </patternFill>
    </fill>
    <fill>
      <patternFill patternType="solid">
        <fgColor rgb="FFFF7C8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hair">
        <color auto="1"/>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medium">
        <color auto="1"/>
      </right>
      <top style="hair">
        <color auto="1"/>
      </top>
      <bottom style="hair">
        <color auto="1"/>
      </bottom>
      <diagonal/>
    </border>
    <border>
      <left/>
      <right style="medium">
        <color auto="1"/>
      </right>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indexed="64"/>
      </bottom>
      <diagonal/>
    </border>
    <border>
      <left style="medium">
        <color auto="1"/>
      </left>
      <right style="thin">
        <color auto="1"/>
      </right>
      <top style="thin">
        <color auto="1"/>
      </top>
      <bottom/>
      <diagonal/>
    </border>
    <border>
      <left/>
      <right style="hair">
        <color indexed="64"/>
      </right>
      <top style="thin">
        <color auto="1"/>
      </top>
      <bottom style="thin">
        <color auto="1"/>
      </bottom>
      <diagonal/>
    </border>
    <border>
      <left style="medium">
        <color auto="1"/>
      </left>
      <right style="medium">
        <color auto="1"/>
      </right>
      <top style="thin">
        <color auto="1"/>
      </top>
      <bottom style="thin">
        <color indexed="64"/>
      </bottom>
      <diagonal/>
    </border>
    <border>
      <left style="medium">
        <color auto="1"/>
      </left>
      <right style="medium">
        <color auto="1"/>
      </right>
      <top/>
      <bottom style="thin">
        <color indexed="64"/>
      </bottom>
      <diagonal/>
    </border>
    <border>
      <left style="thin">
        <color auto="1"/>
      </left>
      <right style="thin">
        <color indexed="64"/>
      </right>
      <top style="medium">
        <color auto="1"/>
      </top>
      <bottom/>
      <diagonal/>
    </border>
    <border>
      <left/>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auto="1"/>
      </right>
      <top/>
      <bottom style="hair">
        <color auto="1"/>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hair">
        <color auto="1"/>
      </top>
      <bottom/>
      <diagonal/>
    </border>
    <border>
      <left/>
      <right style="thin">
        <color auto="1"/>
      </right>
      <top style="hair">
        <color auto="1"/>
      </top>
      <bottom/>
      <diagonal/>
    </border>
    <border>
      <left style="thin">
        <color auto="1"/>
      </left>
      <right/>
      <top style="medium">
        <color auto="1"/>
      </top>
      <bottom style="medium">
        <color auto="1"/>
      </bottom>
      <diagonal/>
    </border>
  </borders>
  <cellStyleXfs count="11">
    <xf numFmtId="0" fontId="0" fillId="0" borderId="0"/>
    <xf numFmtId="38" fontId="15"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6" fillId="0" borderId="0"/>
    <xf numFmtId="0" fontId="16" fillId="0" borderId="0">
      <alignment vertical="center"/>
    </xf>
    <xf numFmtId="0" fontId="15" fillId="0" borderId="0"/>
    <xf numFmtId="0" fontId="1" fillId="0" borderId="0">
      <alignment vertical="center"/>
    </xf>
    <xf numFmtId="38" fontId="15" fillId="0" borderId="0" applyFont="0" applyFill="0" applyBorder="0" applyAlignment="0" applyProtection="0">
      <alignment vertical="center"/>
    </xf>
  </cellStyleXfs>
  <cellXfs count="995">
    <xf numFmtId="0" fontId="0" fillId="0" borderId="0" xfId="0"/>
    <xf numFmtId="0" fontId="0" fillId="0" borderId="0" xfId="0" applyAlignment="1">
      <alignment vertical="center"/>
    </xf>
    <xf numFmtId="0" fontId="10" fillId="0" borderId="0" xfId="0" applyFont="1" applyFill="1"/>
    <xf numFmtId="0" fontId="8" fillId="5" borderId="0" xfId="0" applyFont="1" applyFill="1"/>
    <xf numFmtId="0" fontId="8" fillId="0" borderId="21" xfId="0" applyFont="1" applyFill="1" applyBorder="1" applyAlignment="1">
      <alignment vertical="center"/>
    </xf>
    <xf numFmtId="0" fontId="8" fillId="0" borderId="0" xfId="0" applyFont="1" applyFill="1" applyAlignment="1">
      <alignment horizontal="left"/>
    </xf>
    <xf numFmtId="0" fontId="0" fillId="0" borderId="0" xfId="0" applyBorder="1" applyAlignment="1">
      <alignment vertical="center"/>
    </xf>
    <xf numFmtId="0" fontId="8" fillId="0" borderId="0" xfId="0" applyFont="1" applyFill="1" applyAlignment="1">
      <alignment horizontal="left" vertical="center"/>
    </xf>
    <xf numFmtId="0" fontId="18" fillId="0" borderId="2" xfId="0" applyFont="1" applyBorder="1" applyAlignment="1">
      <alignment vertical="center"/>
    </xf>
    <xf numFmtId="0" fontId="0" fillId="0" borderId="4" xfId="0" applyBorder="1" applyAlignment="1">
      <alignment vertical="center"/>
    </xf>
    <xf numFmtId="0" fontId="0" fillId="0" borderId="0" xfId="0" applyFill="1" applyBorder="1" applyAlignment="1">
      <alignment vertical="center" wrapText="1"/>
    </xf>
    <xf numFmtId="0" fontId="0" fillId="0" borderId="5"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5" xfId="0" applyFill="1" applyBorder="1" applyAlignment="1">
      <alignment vertical="center"/>
    </xf>
    <xf numFmtId="0" fontId="0" fillId="6" borderId="0" xfId="0" applyFill="1" applyBorder="1" applyAlignment="1">
      <alignment vertical="center"/>
    </xf>
    <xf numFmtId="0" fontId="12" fillId="0" borderId="10" xfId="0" applyFont="1" applyFill="1" applyBorder="1"/>
    <xf numFmtId="0" fontId="21" fillId="0" borderId="10" xfId="0" applyFont="1" applyFill="1" applyBorder="1" applyAlignment="1">
      <alignment vertical="center"/>
    </xf>
    <xf numFmtId="0" fontId="8" fillId="0" borderId="0" xfId="0" applyFont="1" applyFill="1" applyProtection="1"/>
    <xf numFmtId="0" fontId="0" fillId="0" borderId="0" xfId="0"/>
    <xf numFmtId="0" fontId="8" fillId="0" borderId="4" xfId="0" applyFont="1" applyFill="1" applyBorder="1"/>
    <xf numFmtId="0" fontId="12" fillId="0" borderId="0" xfId="0" applyFont="1" applyFill="1"/>
    <xf numFmtId="0" fontId="8" fillId="0" borderId="6" xfId="0" applyFont="1" applyFill="1" applyBorder="1"/>
    <xf numFmtId="0" fontId="8" fillId="0" borderId="2" xfId="0" applyFont="1" applyFill="1" applyBorder="1"/>
    <xf numFmtId="0" fontId="8" fillId="0" borderId="9" xfId="0" applyFont="1" applyFill="1" applyBorder="1"/>
    <xf numFmtId="0" fontId="8" fillId="0" borderId="3" xfId="0" applyFont="1" applyFill="1" applyBorder="1"/>
    <xf numFmtId="0" fontId="21" fillId="0" borderId="9" xfId="0" applyFont="1" applyFill="1" applyBorder="1" applyAlignment="1">
      <alignment vertical="center"/>
    </xf>
    <xf numFmtId="0" fontId="8" fillId="0" borderId="0" xfId="0" applyFont="1" applyFill="1" applyBorder="1" applyProtection="1"/>
    <xf numFmtId="0" fontId="12" fillId="0" borderId="14" xfId="0" applyFont="1" applyFill="1" applyBorder="1"/>
    <xf numFmtId="0" fontId="8" fillId="0" borderId="5" xfId="0" applyFont="1" applyFill="1" applyBorder="1" applyAlignment="1">
      <alignment vertical="center"/>
    </xf>
    <xf numFmtId="0" fontId="8" fillId="0" borderId="12" xfId="0" applyFont="1" applyFill="1" applyBorder="1"/>
    <xf numFmtId="0" fontId="8" fillId="0" borderId="0" xfId="0" applyFont="1" applyFill="1" applyBorder="1"/>
    <xf numFmtId="0" fontId="8" fillId="0" borderId="0" xfId="0" applyFont="1" applyFill="1"/>
    <xf numFmtId="0" fontId="8" fillId="0" borderId="5" xfId="0" applyFont="1" applyFill="1" applyBorder="1"/>
    <xf numFmtId="0" fontId="8" fillId="0" borderId="14" xfId="0" applyFont="1" applyFill="1" applyBorder="1"/>
    <xf numFmtId="0" fontId="8" fillId="0" borderId="7" xfId="0" applyFont="1" applyFill="1" applyBorder="1"/>
    <xf numFmtId="0" fontId="0" fillId="0" borderId="14" xfId="0" applyFill="1" applyBorder="1" applyAlignment="1">
      <alignment vertical="center"/>
    </xf>
    <xf numFmtId="0" fontId="0" fillId="0" borderId="0" xfId="0" applyBorder="1"/>
    <xf numFmtId="0" fontId="8" fillId="0" borderId="0" xfId="0"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right"/>
    </xf>
    <xf numFmtId="0" fontId="9" fillId="0" borderId="0" xfId="0" applyFont="1" applyFill="1"/>
    <xf numFmtId="0" fontId="8" fillId="0" borderId="0" xfId="0" applyFont="1" applyFill="1" applyAlignment="1">
      <alignment horizontal="center"/>
    </xf>
    <xf numFmtId="0" fontId="8" fillId="0" borderId="52" xfId="0" applyFont="1" applyFill="1" applyBorder="1"/>
    <xf numFmtId="0" fontId="8" fillId="0" borderId="65" xfId="0" applyFont="1" applyFill="1" applyBorder="1"/>
    <xf numFmtId="0" fontId="8" fillId="0" borderId="53" xfId="0" applyFont="1" applyFill="1" applyBorder="1"/>
    <xf numFmtId="0" fontId="8" fillId="0" borderId="0" xfId="0" applyFont="1" applyFill="1" applyBorder="1" applyAlignment="1" applyProtection="1">
      <alignment horizontal="left" vertical="center"/>
    </xf>
    <xf numFmtId="0" fontId="8" fillId="0" borderId="0" xfId="0" quotePrefix="1" applyFont="1" applyFill="1" applyAlignment="1">
      <alignment horizontal="left" vertical="center"/>
    </xf>
    <xf numFmtId="176" fontId="8" fillId="0" borderId="0" xfId="0" applyNumberFormat="1" applyFont="1" applyFill="1" applyAlignment="1">
      <alignment horizontal="left" vertical="center"/>
    </xf>
    <xf numFmtId="0" fontId="0" fillId="0" borderId="14"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21" fillId="0" borderId="12" xfId="0" applyFont="1" applyFill="1" applyBorder="1" applyAlignment="1">
      <alignment vertical="center"/>
    </xf>
    <xf numFmtId="0" fontId="13" fillId="0" borderId="39" xfId="0" applyFont="1" applyFill="1" applyBorder="1" applyAlignment="1">
      <alignment vertical="center"/>
    </xf>
    <xf numFmtId="0" fontId="13" fillId="0" borderId="17" xfId="0" applyFont="1" applyFill="1" applyBorder="1" applyAlignment="1">
      <alignment vertical="center"/>
    </xf>
    <xf numFmtId="0" fontId="12" fillId="0" borderId="3" xfId="0" applyFont="1" applyFill="1" applyBorder="1" applyAlignment="1">
      <alignment vertical="center"/>
    </xf>
    <xf numFmtId="0" fontId="8" fillId="0" borderId="1" xfId="0" applyFont="1" applyFill="1" applyBorder="1"/>
    <xf numFmtId="0" fontId="12" fillId="0" borderId="0" xfId="0" applyFont="1" applyFill="1" applyBorder="1"/>
    <xf numFmtId="0" fontId="24" fillId="0" borderId="0" xfId="0" applyFont="1" applyFill="1" applyAlignment="1">
      <alignment horizontal="center"/>
    </xf>
    <xf numFmtId="0" fontId="13" fillId="0" borderId="0" xfId="0" applyFont="1" applyFill="1" applyBorder="1"/>
    <xf numFmtId="0" fontId="13" fillId="0" borderId="5" xfId="0" applyFont="1" applyFill="1" applyBorder="1"/>
    <xf numFmtId="0" fontId="13" fillId="0" borderId="7" xfId="0" applyFont="1" applyFill="1" applyBorder="1"/>
    <xf numFmtId="0" fontId="13" fillId="0" borderId="14" xfId="0" applyFont="1" applyFill="1" applyBorder="1"/>
    <xf numFmtId="0" fontId="13" fillId="0" borderId="12" xfId="0" applyFont="1" applyFill="1" applyBorder="1"/>
    <xf numFmtId="0" fontId="13" fillId="0" borderId="10" xfId="0" applyFont="1" applyFill="1" applyBorder="1"/>
    <xf numFmtId="0" fontId="13" fillId="0" borderId="0" xfId="0" applyFont="1" applyFill="1"/>
    <xf numFmtId="0" fontId="8" fillId="0" borderId="38" xfId="0" applyFont="1" applyFill="1" applyBorder="1"/>
    <xf numFmtId="0" fontId="8" fillId="0" borderId="22" xfId="0" applyFont="1" applyFill="1" applyBorder="1"/>
    <xf numFmtId="0" fontId="14" fillId="0" borderId="1" xfId="0" applyFont="1" applyFill="1" applyBorder="1"/>
    <xf numFmtId="0" fontId="14" fillId="0" borderId="1" xfId="0" applyFont="1" applyBorder="1"/>
    <xf numFmtId="20" fontId="8" fillId="0" borderId="0" xfId="0" applyNumberFormat="1" applyFont="1" applyFill="1"/>
    <xf numFmtId="0" fontId="13" fillId="0" borderId="17" xfId="0" applyFont="1" applyFill="1" applyBorder="1"/>
    <xf numFmtId="0" fontId="13" fillId="0" borderId="40" xfId="0" applyFont="1" applyFill="1" applyBorder="1"/>
    <xf numFmtId="0" fontId="13" fillId="0" borderId="57"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14" fillId="0" borderId="1" xfId="0" applyFont="1" applyBorder="1" applyAlignment="1">
      <alignment horizontal="center"/>
    </xf>
    <xf numFmtId="0" fontId="25" fillId="0" borderId="0" xfId="0" applyFont="1" applyFill="1"/>
    <xf numFmtId="0" fontId="25" fillId="0" borderId="0" xfId="0" applyFont="1" applyFill="1" applyAlignment="1">
      <alignment vertical="center"/>
    </xf>
    <xf numFmtId="0" fontId="17" fillId="8" borderId="0" xfId="0" applyFont="1" applyFill="1" applyAlignment="1">
      <alignment horizontal="center" vertical="center"/>
    </xf>
    <xf numFmtId="0" fontId="0" fillId="7" borderId="0" xfId="0" applyFont="1" applyFill="1" applyBorder="1" applyAlignment="1">
      <alignment horizontal="center" vertical="center"/>
    </xf>
    <xf numFmtId="0" fontId="0" fillId="7" borderId="0" xfId="0"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8" fillId="0" borderId="0" xfId="0" applyFont="1"/>
    <xf numFmtId="0" fontId="14" fillId="0" borderId="65" xfId="0" applyFont="1" applyFill="1" applyBorder="1"/>
    <xf numFmtId="0" fontId="14" fillId="0" borderId="53" xfId="0" applyFont="1" applyBorder="1"/>
    <xf numFmtId="0" fontId="8" fillId="0" borderId="0" xfId="0" applyFont="1" applyFill="1" applyBorder="1" applyAlignment="1">
      <alignment vertical="center"/>
    </xf>
    <xf numFmtId="0" fontId="9" fillId="0" borderId="0" xfId="0" applyFont="1"/>
    <xf numFmtId="0" fontId="26" fillId="0" borderId="0" xfId="0" applyFont="1"/>
    <xf numFmtId="0" fontId="9" fillId="0" borderId="0" xfId="0" applyFont="1" applyFill="1" applyBorder="1" applyProtection="1"/>
    <xf numFmtId="0" fontId="8" fillId="0" borderId="13" xfId="0" applyFont="1" applyBorder="1"/>
    <xf numFmtId="0" fontId="25" fillId="0" borderId="1" xfId="0" applyFont="1" applyFill="1" applyBorder="1" applyAlignment="1">
      <alignment horizontal="right"/>
    </xf>
    <xf numFmtId="0" fontId="22" fillId="0" borderId="1" xfId="9" applyFont="1" applyBorder="1" applyAlignment="1">
      <alignment horizontal="center" vertical="center"/>
    </xf>
    <xf numFmtId="0" fontId="22" fillId="0" borderId="1" xfId="9" applyFont="1" applyBorder="1" applyAlignment="1">
      <alignment horizontal="left" vertical="center"/>
    </xf>
    <xf numFmtId="0" fontId="22" fillId="11" borderId="1" xfId="9" applyFont="1" applyFill="1" applyBorder="1" applyAlignment="1">
      <alignment horizontal="left" vertical="center"/>
    </xf>
    <xf numFmtId="0" fontId="22" fillId="0" borderId="1" xfId="9" applyFont="1" applyBorder="1" applyAlignment="1">
      <alignment horizontal="left" vertical="center" wrapText="1"/>
    </xf>
    <xf numFmtId="0" fontId="22" fillId="11" borderId="1" xfId="8" applyFont="1" applyFill="1" applyBorder="1" applyAlignment="1">
      <alignment vertical="center"/>
    </xf>
    <xf numFmtId="0" fontId="22" fillId="0" borderId="1" xfId="9" quotePrefix="1" applyFont="1" applyBorder="1" applyAlignment="1">
      <alignment horizontal="center" vertical="center"/>
    </xf>
    <xf numFmtId="0" fontId="22" fillId="0" borderId="1" xfId="9" applyFont="1" applyBorder="1" applyAlignment="1">
      <alignment horizontal="center" vertical="center" wrapText="1"/>
    </xf>
    <xf numFmtId="0" fontId="22" fillId="11" borderId="1" xfId="8" applyFont="1" applyFill="1" applyBorder="1" applyAlignment="1">
      <alignment vertical="center" wrapText="1"/>
    </xf>
    <xf numFmtId="0" fontId="22" fillId="0" borderId="1" xfId="9" applyFont="1" applyBorder="1" applyAlignment="1">
      <alignment vertical="center" wrapText="1"/>
    </xf>
    <xf numFmtId="0" fontId="22" fillId="11" borderId="1" xfId="9" applyFont="1" applyFill="1" applyBorder="1" applyAlignment="1">
      <alignment vertical="center"/>
    </xf>
    <xf numFmtId="0" fontId="22" fillId="0" borderId="1" xfId="9" applyFont="1" applyFill="1" applyBorder="1" applyAlignment="1">
      <alignment vertical="center" wrapText="1"/>
    </xf>
    <xf numFmtId="0" fontId="22" fillId="11" borderId="1" xfId="9" applyFont="1" applyFill="1" applyBorder="1" applyAlignment="1">
      <alignment vertical="center" wrapText="1"/>
    </xf>
    <xf numFmtId="0" fontId="22" fillId="0" borderId="38" xfId="9" applyFont="1" applyBorder="1" applyAlignment="1">
      <alignment horizontal="center" vertical="center" wrapText="1"/>
    </xf>
    <xf numFmtId="0" fontId="22" fillId="11" borderId="38" xfId="8" applyFont="1" applyFill="1" applyBorder="1" applyAlignment="1">
      <alignment vertical="center"/>
    </xf>
    <xf numFmtId="0" fontId="22" fillId="0" borderId="38" xfId="9" applyFont="1" applyBorder="1" applyAlignment="1">
      <alignment horizontal="left" vertical="center"/>
    </xf>
    <xf numFmtId="0" fontId="22" fillId="0" borderId="38" xfId="9"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quotePrefix="1" applyFont="1" applyBorder="1" applyAlignment="1">
      <alignment horizontal="center" vertical="center"/>
    </xf>
    <xf numFmtId="0" fontId="22" fillId="0" borderId="1" xfId="0" applyFont="1" applyBorder="1" applyAlignment="1">
      <alignment horizontal="center" vertical="center" wrapText="1"/>
    </xf>
    <xf numFmtId="2" fontId="22" fillId="11" borderId="1" xfId="8" applyNumberFormat="1" applyFont="1" applyFill="1" applyBorder="1" applyAlignment="1">
      <alignment vertical="center"/>
    </xf>
    <xf numFmtId="0" fontId="22" fillId="0" borderId="1" xfId="0" applyFont="1" applyBorder="1" applyAlignment="1">
      <alignment horizontal="left" vertical="center"/>
    </xf>
    <xf numFmtId="178" fontId="22" fillId="11" borderId="1" xfId="8" applyNumberFormat="1" applyFont="1" applyFill="1" applyBorder="1" applyAlignment="1">
      <alignment vertical="center"/>
    </xf>
    <xf numFmtId="1" fontId="22" fillId="11" borderId="1" xfId="8" applyNumberFormat="1" applyFont="1" applyFill="1" applyBorder="1" applyAlignment="1">
      <alignment vertical="center"/>
    </xf>
    <xf numFmtId="0" fontId="22" fillId="0" borderId="1" xfId="0" applyFont="1" applyBorder="1" applyAlignment="1">
      <alignment vertical="center" wrapText="1"/>
    </xf>
    <xf numFmtId="0" fontId="22" fillId="0" borderId="1" xfId="0" applyFont="1" applyBorder="1" applyAlignment="1">
      <alignment vertical="center"/>
    </xf>
    <xf numFmtId="0" fontId="22" fillId="0" borderId="38" xfId="0" applyFont="1" applyBorder="1" applyAlignment="1">
      <alignment horizontal="center" vertical="center" wrapText="1"/>
    </xf>
    <xf numFmtId="0" fontId="22" fillId="0" borderId="38" xfId="0" applyFont="1" applyBorder="1" applyAlignment="1">
      <alignment horizontal="left" vertical="center"/>
    </xf>
    <xf numFmtId="0" fontId="22" fillId="0" borderId="38" xfId="0" applyFont="1" applyBorder="1" applyAlignment="1">
      <alignment horizontal="left" vertical="center" wrapText="1"/>
    </xf>
    <xf numFmtId="0" fontId="31" fillId="0" borderId="0" xfId="0" applyFont="1"/>
    <xf numFmtId="0" fontId="8" fillId="0" borderId="65" xfId="0" applyFont="1" applyBorder="1"/>
    <xf numFmtId="0" fontId="14" fillId="0" borderId="53" xfId="0" applyFont="1" applyFill="1" applyBorder="1"/>
    <xf numFmtId="0" fontId="14" fillId="0" borderId="0" xfId="0" applyFont="1" applyFill="1" applyBorder="1"/>
    <xf numFmtId="0" fontId="14" fillId="0" borderId="0" xfId="0" applyFont="1"/>
    <xf numFmtId="0" fontId="14" fillId="0" borderId="0" xfId="0" applyFont="1" applyBorder="1"/>
    <xf numFmtId="0" fontId="14" fillId="0" borderId="0" xfId="0" applyFont="1" applyFill="1" applyAlignment="1">
      <alignment horizontal="left" vertical="center"/>
    </xf>
    <xf numFmtId="0" fontId="11" fillId="0" borderId="0" xfId="0" applyFont="1" applyFill="1" applyAlignment="1">
      <alignment horizontal="left" vertical="center"/>
    </xf>
    <xf numFmtId="0" fontId="14" fillId="0" borderId="0" xfId="0" quotePrefix="1" applyFont="1" applyFill="1" applyAlignment="1">
      <alignment horizontal="left" vertical="center"/>
    </xf>
    <xf numFmtId="0" fontId="14" fillId="0" borderId="0" xfId="0" applyFont="1" applyFill="1" applyAlignment="1">
      <alignment vertical="center"/>
    </xf>
    <xf numFmtId="0" fontId="14" fillId="0" borderId="0" xfId="0" applyFont="1" applyFill="1" applyBorder="1" applyAlignment="1">
      <alignment vertical="center"/>
    </xf>
    <xf numFmtId="0" fontId="14" fillId="0" borderId="52" xfId="0" applyFont="1" applyFill="1" applyBorder="1" applyAlignment="1">
      <alignment vertical="center"/>
    </xf>
    <xf numFmtId="2" fontId="22" fillId="11" borderId="1" xfId="8" applyNumberFormat="1" applyFont="1" applyFill="1" applyBorder="1" applyAlignment="1">
      <alignment vertical="center" wrapText="1"/>
    </xf>
    <xf numFmtId="0" fontId="8" fillId="5" borderId="0" xfId="0" applyFont="1" applyFill="1" applyBorder="1"/>
    <xf numFmtId="178" fontId="22" fillId="11" borderId="1" xfId="8" applyNumberFormat="1" applyFont="1" applyFill="1" applyBorder="1" applyAlignment="1">
      <alignment vertical="center" wrapText="1"/>
    </xf>
    <xf numFmtId="0" fontId="14" fillId="0" borderId="1" xfId="0" applyFont="1" applyBorder="1" applyAlignment="1">
      <alignment horizontal="center" vertical="center"/>
    </xf>
    <xf numFmtId="49" fontId="22" fillId="11" borderId="1" xfId="0" applyNumberFormat="1" applyFont="1" applyFill="1" applyBorder="1" applyAlignment="1">
      <alignment vertical="center"/>
    </xf>
    <xf numFmtId="0" fontId="22" fillId="11" borderId="1" xfId="0" applyFont="1" applyFill="1" applyBorder="1" applyAlignment="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3" fillId="0" borderId="0" xfId="0" applyFont="1" applyAlignment="1">
      <alignment vertical="center"/>
    </xf>
    <xf numFmtId="0" fontId="23" fillId="2" borderId="0" xfId="0" applyFont="1" applyFill="1" applyAlignment="1">
      <alignment vertical="center"/>
    </xf>
    <xf numFmtId="49" fontId="22" fillId="11" borderId="1" xfId="8" applyNumberFormat="1" applyFont="1" applyFill="1" applyBorder="1" applyAlignment="1">
      <alignment vertical="center"/>
    </xf>
    <xf numFmtId="0" fontId="22" fillId="11" borderId="1" xfId="0" applyNumberFormat="1" applyFont="1" applyFill="1" applyBorder="1" applyAlignment="1">
      <alignment vertical="center"/>
    </xf>
    <xf numFmtId="2" fontId="22" fillId="11" borderId="1" xfId="0" applyNumberFormat="1" applyFont="1" applyFill="1" applyBorder="1" applyAlignment="1">
      <alignment vertical="center"/>
    </xf>
    <xf numFmtId="49" fontId="22" fillId="11" borderId="1" xfId="0" applyNumberFormat="1" applyFont="1" applyFill="1" applyBorder="1" applyAlignment="1">
      <alignment horizontal="right" vertical="center"/>
    </xf>
    <xf numFmtId="2" fontId="22" fillId="11" borderId="1" xfId="0" applyNumberFormat="1" applyFont="1" applyFill="1" applyBorder="1" applyAlignment="1">
      <alignment horizontal="right" vertical="center"/>
    </xf>
    <xf numFmtId="0" fontId="23" fillId="12" borderId="0" xfId="0" applyFont="1" applyFill="1" applyAlignment="1">
      <alignment vertical="center"/>
    </xf>
    <xf numFmtId="0" fontId="22" fillId="0" borderId="1" xfId="9" applyFont="1" applyBorder="1" applyAlignment="1">
      <alignment vertical="center"/>
    </xf>
    <xf numFmtId="0" fontId="22" fillId="0" borderId="0" xfId="0" applyFont="1" applyAlignment="1">
      <alignment vertical="center"/>
    </xf>
    <xf numFmtId="0" fontId="23" fillId="13" borderId="0" xfId="0" applyFont="1" applyFill="1" applyAlignment="1">
      <alignment vertical="center"/>
    </xf>
    <xf numFmtId="0" fontId="32" fillId="13" borderId="0" xfId="0" applyFont="1" applyFill="1" applyAlignment="1">
      <alignment vertical="center"/>
    </xf>
    <xf numFmtId="0" fontId="14" fillId="0" borderId="1"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23" fillId="14" borderId="0" xfId="0" applyFont="1" applyFill="1" applyAlignment="1">
      <alignment vertical="center"/>
    </xf>
    <xf numFmtId="0" fontId="23" fillId="10" borderId="0" xfId="0" applyFont="1" applyFill="1" applyAlignment="1">
      <alignment vertical="center"/>
    </xf>
    <xf numFmtId="0" fontId="23" fillId="7" borderId="0" xfId="0" applyFont="1" applyFill="1" applyAlignment="1">
      <alignment vertical="center"/>
    </xf>
    <xf numFmtId="0" fontId="14" fillId="0" borderId="1" xfId="0" applyFont="1" applyBorder="1" applyAlignment="1">
      <alignment vertical="center" wrapText="1"/>
    </xf>
    <xf numFmtId="0" fontId="23" fillId="6" borderId="0" xfId="0" applyFont="1" applyFill="1" applyAlignment="1">
      <alignment vertical="center"/>
    </xf>
    <xf numFmtId="0" fontId="14" fillId="0" borderId="1" xfId="0" quotePrefix="1" applyFont="1" applyBorder="1" applyAlignment="1">
      <alignment horizontal="center" vertical="center"/>
    </xf>
    <xf numFmtId="0" fontId="22" fillId="11" borderId="1" xfId="8" applyFont="1" applyFill="1" applyBorder="1" applyAlignment="1">
      <alignment horizontal="right" vertical="center"/>
    </xf>
    <xf numFmtId="49" fontId="22" fillId="11" borderId="1" xfId="8" applyNumberFormat="1" applyFont="1" applyFill="1" applyBorder="1" applyAlignment="1">
      <alignment vertical="center" wrapText="1"/>
    </xf>
    <xf numFmtId="0" fontId="14" fillId="11" borderId="1" xfId="8" applyFont="1" applyFill="1" applyBorder="1" applyAlignment="1">
      <alignment vertical="center"/>
    </xf>
    <xf numFmtId="49" fontId="14" fillId="11" borderId="1" xfId="8" applyNumberFormat="1" applyFont="1" applyFill="1" applyBorder="1" applyAlignment="1">
      <alignment vertical="center"/>
    </xf>
    <xf numFmtId="0" fontId="14" fillId="11" borderId="1" xfId="8" applyFont="1" applyFill="1" applyBorder="1" applyAlignment="1">
      <alignment vertical="center" wrapText="1"/>
    </xf>
    <xf numFmtId="49" fontId="14" fillId="11" borderId="1" xfId="8" applyNumberFormat="1" applyFont="1" applyFill="1" applyBorder="1" applyAlignment="1">
      <alignment vertical="top" wrapText="1"/>
    </xf>
    <xf numFmtId="0" fontId="14" fillId="11" borderId="1" xfId="0" applyFont="1" applyFill="1" applyBorder="1" applyAlignment="1">
      <alignment vertical="center"/>
    </xf>
    <xf numFmtId="2" fontId="14" fillId="11" borderId="1" xfId="8" applyNumberFormat="1" applyFont="1" applyFill="1" applyBorder="1" applyAlignment="1">
      <alignment vertical="center"/>
    </xf>
    <xf numFmtId="49" fontId="14" fillId="11" borderId="1" xfId="0" applyNumberFormat="1" applyFont="1" applyFill="1" applyBorder="1" applyAlignment="1">
      <alignment vertical="center"/>
    </xf>
    <xf numFmtId="2" fontId="14" fillId="11" borderId="1" xfId="0" applyNumberFormat="1" applyFont="1" applyFill="1" applyBorder="1" applyAlignment="1">
      <alignment vertical="center"/>
    </xf>
    <xf numFmtId="0" fontId="30" fillId="0" borderId="1" xfId="9" applyFont="1" applyBorder="1" applyAlignment="1">
      <alignment horizontal="center" vertical="center" wrapText="1"/>
    </xf>
    <xf numFmtId="0" fontId="22" fillId="0" borderId="1" xfId="0" applyFont="1" applyBorder="1" applyAlignment="1">
      <alignment horizontal="center" vertical="center"/>
    </xf>
    <xf numFmtId="0" fontId="34" fillId="0" borderId="1" xfId="9" applyFont="1" applyBorder="1" applyAlignment="1">
      <alignment horizontal="left" vertical="center" wrapText="1"/>
    </xf>
    <xf numFmtId="0" fontId="0" fillId="0" borderId="0" xfId="0" applyBorder="1" applyAlignment="1">
      <alignment horizontal="left" vertical="center"/>
    </xf>
    <xf numFmtId="0" fontId="33" fillId="0" borderId="1" xfId="9" applyFont="1" applyBorder="1" applyAlignment="1">
      <alignment horizontal="left" vertical="center" wrapText="1"/>
    </xf>
    <xf numFmtId="0" fontId="22" fillId="0" borderId="1" xfId="9"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179" fontId="22" fillId="11" borderId="1" xfId="1" applyNumberFormat="1" applyFont="1" applyFill="1" applyBorder="1" applyAlignment="1">
      <alignment vertical="center"/>
    </xf>
    <xf numFmtId="0" fontId="18" fillId="0" borderId="12" xfId="0" applyFont="1" applyBorder="1" applyAlignment="1">
      <alignment vertical="center"/>
    </xf>
    <xf numFmtId="0" fontId="19" fillId="0" borderId="1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0" fillId="0" borderId="3" xfId="0" applyBorder="1" applyAlignment="1">
      <alignment vertical="center"/>
    </xf>
    <xf numFmtId="0" fontId="0" fillId="0" borderId="0" xfId="0" applyAlignment="1">
      <alignment horizontal="right" vertical="center"/>
    </xf>
    <xf numFmtId="0" fontId="0" fillId="0" borderId="7" xfId="0" applyBorder="1" applyAlignment="1">
      <alignment vertical="center"/>
    </xf>
    <xf numFmtId="0" fontId="36" fillId="6" borderId="0" xfId="0" applyFont="1" applyFill="1" applyBorder="1" applyAlignment="1">
      <alignment horizontal="left" vertical="center"/>
    </xf>
    <xf numFmtId="0" fontId="0" fillId="6" borderId="0" xfId="0" applyFill="1" applyBorder="1" applyAlignment="1">
      <alignment horizontal="left" vertical="center"/>
    </xf>
    <xf numFmtId="0" fontId="36" fillId="6" borderId="0" xfId="0" applyFont="1" applyFill="1" applyBorder="1" applyAlignment="1">
      <alignmen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Fill="1" applyBorder="1" applyAlignment="1">
      <alignment horizontal="right" vertical="center" wrapText="1"/>
    </xf>
    <xf numFmtId="0" fontId="0" fillId="0" borderId="14" xfId="0" applyBorder="1" applyAlignment="1">
      <alignment horizontal="right" vertical="center"/>
    </xf>
    <xf numFmtId="0" fontId="0" fillId="0" borderId="0" xfId="0" applyFill="1" applyBorder="1" applyAlignment="1">
      <alignment horizontal="right" vertical="center"/>
    </xf>
    <xf numFmtId="0" fontId="20" fillId="0" borderId="0" xfId="0" applyFont="1" applyFill="1" applyBorder="1" applyAlignment="1">
      <alignment horizontal="right" vertical="center"/>
    </xf>
    <xf numFmtId="0" fontId="23" fillId="15" borderId="0" xfId="0" applyFont="1" applyFill="1" applyAlignment="1">
      <alignment vertical="center"/>
    </xf>
    <xf numFmtId="178" fontId="14" fillId="11" borderId="1" xfId="8" applyNumberFormat="1" applyFont="1" applyFill="1" applyBorder="1" applyAlignment="1">
      <alignment vertical="center"/>
    </xf>
    <xf numFmtId="0" fontId="22" fillId="0" borderId="0" xfId="0" applyFont="1" applyAlignment="1">
      <alignment vertical="center" wrapText="1"/>
    </xf>
    <xf numFmtId="0" fontId="23" fillId="0" borderId="1" xfId="0" applyFont="1" applyBorder="1" applyAlignment="1">
      <alignment vertical="center" wrapText="1"/>
    </xf>
    <xf numFmtId="0" fontId="37" fillId="0" borderId="0" xfId="0" applyFont="1" applyAlignment="1">
      <alignment vertical="center"/>
    </xf>
    <xf numFmtId="178" fontId="22" fillId="11" borderId="1" xfId="0" applyNumberFormat="1" applyFont="1" applyFill="1" applyBorder="1" applyAlignment="1">
      <alignment vertical="center"/>
    </xf>
    <xf numFmtId="0" fontId="23" fillId="11" borderId="1" xfId="0" applyFont="1" applyFill="1" applyBorder="1" applyAlignment="1">
      <alignment vertical="center"/>
    </xf>
    <xf numFmtId="0" fontId="22" fillId="16" borderId="14" xfId="0" applyFont="1" applyFill="1" applyBorder="1" applyAlignment="1">
      <alignment vertical="center"/>
    </xf>
    <xf numFmtId="0" fontId="22" fillId="16" borderId="0" xfId="0" applyFont="1" applyFill="1" applyAlignment="1">
      <alignment vertical="center"/>
    </xf>
    <xf numFmtId="0" fontId="22" fillId="0" borderId="52" xfId="0" applyFont="1" applyBorder="1" applyAlignment="1">
      <alignment vertical="center"/>
    </xf>
    <xf numFmtId="0" fontId="22" fillId="0" borderId="65" xfId="0" applyFont="1" applyBorder="1" applyAlignment="1">
      <alignment vertical="center"/>
    </xf>
    <xf numFmtId="0" fontId="22" fillId="0" borderId="53" xfId="0" applyFont="1" applyBorder="1" applyAlignment="1">
      <alignment vertical="center"/>
    </xf>
    <xf numFmtId="0" fontId="22" fillId="0" borderId="18" xfId="0" applyFont="1" applyFill="1" applyBorder="1" applyAlignment="1">
      <alignment vertical="center"/>
    </xf>
    <xf numFmtId="0" fontId="22" fillId="0" borderId="77" xfId="0" applyFont="1" applyFill="1" applyBorder="1" applyAlignment="1">
      <alignment vertical="center"/>
    </xf>
    <xf numFmtId="0" fontId="22" fillId="0" borderId="53" xfId="0" applyFont="1" applyFill="1" applyBorder="1" applyAlignment="1">
      <alignment vertical="center"/>
    </xf>
    <xf numFmtId="0" fontId="22" fillId="0" borderId="52" xfId="0" applyFont="1" applyFill="1" applyBorder="1"/>
    <xf numFmtId="0" fontId="22" fillId="0" borderId="20" xfId="0" applyFont="1" applyFill="1" applyBorder="1"/>
    <xf numFmtId="0" fontId="20" fillId="0" borderId="14" xfId="0" applyFont="1" applyFill="1" applyBorder="1" applyAlignment="1">
      <alignment vertical="center"/>
    </xf>
    <xf numFmtId="0" fontId="0" fillId="0" borderId="14" xfId="0" applyFill="1" applyBorder="1" applyAlignment="1">
      <alignment horizontal="right" vertical="center"/>
    </xf>
    <xf numFmtId="0" fontId="0" fillId="0" borderId="14" xfId="0" applyFill="1" applyBorder="1" applyAlignment="1">
      <alignment horizontal="center" vertical="center"/>
    </xf>
    <xf numFmtId="0" fontId="36" fillId="0" borderId="0" xfId="0" applyFont="1" applyFill="1" applyBorder="1" applyAlignment="1">
      <alignment vertical="center"/>
    </xf>
    <xf numFmtId="2" fontId="22" fillId="17" borderId="1" xfId="8" applyNumberFormat="1" applyFont="1" applyFill="1" applyBorder="1" applyAlignment="1">
      <alignment vertical="center"/>
    </xf>
    <xf numFmtId="49" fontId="22" fillId="17" borderId="1" xfId="0" applyNumberFormat="1" applyFont="1" applyFill="1" applyBorder="1" applyAlignment="1">
      <alignment vertical="center"/>
    </xf>
    <xf numFmtId="0" fontId="30" fillId="11" borderId="1" xfId="8" applyFont="1" applyFill="1" applyBorder="1" applyAlignment="1">
      <alignment vertical="center"/>
    </xf>
    <xf numFmtId="0" fontId="22" fillId="0" borderId="1" xfId="0" applyFont="1" applyBorder="1" applyAlignment="1">
      <alignment horizontal="center" vertical="center"/>
    </xf>
    <xf numFmtId="0" fontId="38" fillId="0" borderId="0" xfId="0" applyFont="1" applyAlignment="1">
      <alignment vertical="center"/>
    </xf>
    <xf numFmtId="0" fontId="8" fillId="0" borderId="14" xfId="0" applyFont="1" applyFill="1" applyBorder="1" applyAlignment="1">
      <alignment vertical="center"/>
    </xf>
    <xf numFmtId="0" fontId="0" fillId="0" borderId="0" xfId="0" applyBorder="1" applyAlignment="1">
      <alignment horizontal="center" vertical="center"/>
    </xf>
    <xf numFmtId="0" fontId="19" fillId="0" borderId="0" xfId="0" applyFont="1" applyBorder="1" applyAlignment="1">
      <alignment horizontal="left" vertical="center"/>
    </xf>
    <xf numFmtId="0" fontId="0" fillId="6" borderId="0" xfId="0" applyFill="1" applyBorder="1" applyAlignment="1">
      <alignment horizontal="center" vertical="center"/>
    </xf>
    <xf numFmtId="0" fontId="6" fillId="0" borderId="0" xfId="0" applyFont="1" applyAlignment="1">
      <alignment vertical="center"/>
    </xf>
    <xf numFmtId="0" fontId="17" fillId="11" borderId="0" xfId="0" applyFont="1" applyFill="1" applyAlignment="1">
      <alignment horizontal="center" vertical="center"/>
    </xf>
    <xf numFmtId="0" fontId="0" fillId="11" borderId="0" xfId="0" applyFill="1" applyAlignment="1">
      <alignment vertical="center"/>
    </xf>
    <xf numFmtId="0" fontId="0" fillId="11" borderId="0" xfId="0" applyFill="1" applyAlignment="1">
      <alignment horizontal="right" vertical="center"/>
    </xf>
    <xf numFmtId="0" fontId="0" fillId="11" borderId="0" xfId="0" applyFill="1" applyBorder="1" applyAlignment="1">
      <alignment vertical="center"/>
    </xf>
    <xf numFmtId="0" fontId="0" fillId="11" borderId="0" xfId="0" applyFill="1" applyBorder="1" applyAlignment="1">
      <alignment horizontal="right" vertical="center"/>
    </xf>
    <xf numFmtId="0" fontId="38" fillId="0" borderId="0" xfId="0" applyFont="1" applyAlignment="1">
      <alignment horizontal="right" vertical="center"/>
    </xf>
    <xf numFmtId="0" fontId="5" fillId="0" borderId="0" xfId="0" applyFont="1" applyAlignment="1">
      <alignment horizontal="right" vertical="center"/>
    </xf>
    <xf numFmtId="0" fontId="12" fillId="0" borderId="6"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0" fontId="13" fillId="0" borderId="0" xfId="0" applyFont="1" applyFill="1" applyBorder="1" applyAlignment="1"/>
    <xf numFmtId="0" fontId="13" fillId="0" borderId="5" xfId="0" applyFont="1" applyFill="1" applyBorder="1" applyAlignment="1"/>
    <xf numFmtId="0" fontId="13" fillId="0" borderId="14" xfId="0" applyFont="1" applyFill="1" applyBorder="1" applyAlignment="1"/>
    <xf numFmtId="0" fontId="13" fillId="0" borderId="34" xfId="0" applyFont="1" applyFill="1" applyBorder="1" applyAlignment="1">
      <alignment vertical="center"/>
    </xf>
    <xf numFmtId="0" fontId="12" fillId="0" borderId="56" xfId="0" applyFont="1" applyFill="1" applyBorder="1"/>
    <xf numFmtId="0" fontId="13" fillId="0" borderId="0" xfId="0" applyFont="1" applyFill="1" applyBorder="1" applyAlignment="1">
      <alignment horizontal="left" shrinkToFit="1"/>
    </xf>
    <xf numFmtId="0" fontId="13" fillId="0" borderId="0" xfId="0" applyFont="1" applyFill="1" applyBorder="1" applyAlignment="1">
      <alignment shrinkToFit="1"/>
    </xf>
    <xf numFmtId="0" fontId="13" fillId="0" borderId="0" xfId="0" applyFont="1" applyFill="1" applyBorder="1" applyAlignment="1">
      <alignment horizontal="center" shrinkToFit="1"/>
    </xf>
    <xf numFmtId="0" fontId="13" fillId="0" borderId="14" xfId="0" applyFont="1" applyFill="1" applyBorder="1" applyAlignment="1">
      <alignment horizontal="center" shrinkToFit="1"/>
    </xf>
    <xf numFmtId="0" fontId="30" fillId="0" borderId="0" xfId="0" applyFont="1" applyFill="1" applyBorder="1" applyAlignment="1">
      <alignment vertical="center"/>
    </xf>
    <xf numFmtId="0" fontId="30" fillId="0" borderId="0" xfId="0" applyFont="1" applyFill="1" applyBorder="1"/>
    <xf numFmtId="0" fontId="30" fillId="0" borderId="5" xfId="0" applyFont="1" applyFill="1" applyBorder="1"/>
    <xf numFmtId="0" fontId="13" fillId="0" borderId="10" xfId="0" applyFont="1" applyFill="1" applyBorder="1" applyAlignment="1">
      <alignment horizontal="center"/>
    </xf>
    <xf numFmtId="0" fontId="13" fillId="0" borderId="11" xfId="0" applyFont="1" applyFill="1" applyBorder="1"/>
    <xf numFmtId="0" fontId="13" fillId="0" borderId="3" xfId="0" applyFont="1" applyFill="1" applyBorder="1"/>
    <xf numFmtId="0" fontId="13" fillId="0" borderId="14" xfId="0" applyFont="1" applyFill="1" applyBorder="1" applyAlignment="1">
      <alignment horizontal="center" vertical="top"/>
    </xf>
    <xf numFmtId="0" fontId="13" fillId="0" borderId="10" xfId="0" applyFont="1" applyFill="1" applyBorder="1" applyAlignment="1">
      <alignment horizontal="center" vertical="top"/>
    </xf>
    <xf numFmtId="0" fontId="13" fillId="0" borderId="6" xfId="0" applyFont="1" applyFill="1" applyBorder="1" applyAlignment="1" applyProtection="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7" xfId="0" applyFont="1" applyFill="1" applyBorder="1" applyAlignment="1" applyProtection="1">
      <alignment vertical="center"/>
    </xf>
    <xf numFmtId="0" fontId="30" fillId="0" borderId="34" xfId="0" applyFont="1" applyFill="1" applyBorder="1" applyAlignment="1">
      <alignment vertical="center"/>
    </xf>
    <xf numFmtId="0" fontId="13" fillId="0" borderId="0" xfId="0" applyFont="1" applyFill="1" applyAlignment="1">
      <alignment vertical="center"/>
    </xf>
    <xf numFmtId="0" fontId="13" fillId="0" borderId="11" xfId="0" applyFont="1" applyFill="1" applyBorder="1" applyAlignment="1">
      <alignment vertical="center"/>
    </xf>
    <xf numFmtId="0" fontId="13" fillId="0" borderId="6" xfId="0" applyFont="1" applyFill="1" applyBorder="1" applyAlignment="1" applyProtection="1">
      <alignment vertical="center"/>
      <protection locked="0"/>
    </xf>
    <xf numFmtId="0" fontId="13" fillId="0" borderId="14" xfId="0" applyFont="1" applyFill="1" applyBorder="1" applyAlignment="1" applyProtection="1">
      <alignment vertical="center"/>
      <protection locked="0"/>
    </xf>
    <xf numFmtId="0" fontId="13" fillId="0" borderId="0" xfId="0" applyFont="1" applyFill="1" applyBorder="1" applyAlignment="1">
      <alignment horizontal="center" vertical="top"/>
    </xf>
    <xf numFmtId="0" fontId="13" fillId="0" borderId="5" xfId="0" applyFont="1" applyFill="1" applyBorder="1" applyAlignment="1">
      <alignment horizontal="center" vertical="top"/>
    </xf>
    <xf numFmtId="0" fontId="13" fillId="0" borderId="11" xfId="0" applyFont="1" applyFill="1" applyBorder="1" applyAlignment="1">
      <alignment horizontal="center" vertical="top"/>
    </xf>
    <xf numFmtId="0" fontId="13" fillId="0" borderId="60" xfId="0" applyFont="1" applyFill="1" applyBorder="1" applyAlignment="1" applyProtection="1">
      <alignment vertical="center"/>
    </xf>
    <xf numFmtId="0" fontId="13" fillId="0" borderId="39" xfId="0" applyFont="1" applyFill="1" applyBorder="1" applyAlignment="1" applyProtection="1">
      <alignment vertical="center"/>
    </xf>
    <xf numFmtId="0" fontId="40" fillId="0" borderId="17" xfId="0" applyFont="1" applyBorder="1"/>
    <xf numFmtId="0" fontId="40" fillId="0" borderId="40" xfId="0" applyFont="1" applyBorder="1"/>
    <xf numFmtId="0" fontId="13" fillId="0" borderId="57" xfId="0" applyFont="1" applyFill="1" applyBorder="1" applyAlignment="1" applyProtection="1">
      <alignment vertical="center"/>
    </xf>
    <xf numFmtId="0" fontId="40" fillId="0" borderId="14" xfId="0" applyFont="1" applyBorder="1"/>
    <xf numFmtId="0" fontId="40" fillId="0" borderId="7" xfId="0" applyFont="1" applyBorder="1"/>
    <xf numFmtId="0" fontId="13" fillId="0" borderId="75" xfId="0" applyFont="1" applyFill="1" applyBorder="1" applyAlignment="1">
      <alignment vertical="center"/>
    </xf>
    <xf numFmtId="0" fontId="13" fillId="0" borderId="5" xfId="0" applyFont="1" applyFill="1" applyBorder="1" applyAlignment="1">
      <alignment shrinkToFit="1"/>
    </xf>
    <xf numFmtId="0" fontId="40" fillId="0" borderId="0" xfId="0" applyFont="1" applyBorder="1" applyAlignment="1">
      <alignment vertical="center"/>
    </xf>
    <xf numFmtId="0" fontId="13" fillId="0" borderId="7" xfId="0" applyFont="1" applyFill="1" applyBorder="1" applyAlignment="1"/>
    <xf numFmtId="0" fontId="30" fillId="0" borderId="0" xfId="0" applyFont="1" applyAlignment="1">
      <alignment vertical="center"/>
    </xf>
    <xf numFmtId="0" fontId="30" fillId="0" borderId="1" xfId="0" applyFont="1" applyBorder="1" applyAlignment="1">
      <alignment vertical="center"/>
    </xf>
    <xf numFmtId="0" fontId="30" fillId="0" borderId="1" xfId="8" applyFont="1" applyBorder="1" applyAlignment="1">
      <alignment vertical="center"/>
    </xf>
    <xf numFmtId="0" fontId="30" fillId="0" borderId="1" xfId="8" applyFont="1" applyBorder="1" applyAlignment="1">
      <alignment vertical="center" wrapText="1"/>
    </xf>
    <xf numFmtId="0" fontId="30" fillId="0" borderId="1" xfId="9" applyFont="1" applyBorder="1" applyAlignment="1">
      <alignment horizontal="left" vertical="center"/>
    </xf>
    <xf numFmtId="0" fontId="30" fillId="0" borderId="1" xfId="9" applyFont="1" applyBorder="1" applyAlignment="1">
      <alignment vertical="center"/>
    </xf>
    <xf numFmtId="0" fontId="30" fillId="0" borderId="1" xfId="9" applyFont="1" applyFill="1" applyBorder="1" applyAlignment="1">
      <alignment vertical="center"/>
    </xf>
    <xf numFmtId="0" fontId="30" fillId="0" borderId="1" xfId="9" applyFont="1" applyFill="1" applyBorder="1" applyAlignment="1">
      <alignment vertical="center" wrapText="1"/>
    </xf>
    <xf numFmtId="0" fontId="30" fillId="0" borderId="38" xfId="8" applyFont="1" applyBorder="1" applyAlignment="1">
      <alignment vertical="center"/>
    </xf>
    <xf numFmtId="0" fontId="30" fillId="0" borderId="1" xfId="8" applyFont="1" applyBorder="1" applyAlignment="1">
      <alignment horizontal="left" vertical="center"/>
    </xf>
    <xf numFmtId="0" fontId="13" fillId="0" borderId="1" xfId="8" applyFont="1" applyBorder="1" applyAlignment="1">
      <alignment vertical="center"/>
    </xf>
    <xf numFmtId="0" fontId="30" fillId="0" borderId="1" xfId="8" applyFont="1" applyBorder="1" applyAlignment="1">
      <alignment vertical="top" wrapText="1"/>
    </xf>
    <xf numFmtId="0" fontId="13" fillId="0" borderId="1" xfId="8" applyFont="1" applyBorder="1" applyAlignment="1">
      <alignment vertical="center" wrapText="1"/>
    </xf>
    <xf numFmtId="0" fontId="13" fillId="0" borderId="1" xfId="8" applyFont="1" applyBorder="1" applyAlignment="1">
      <alignment vertical="top" wrapText="1"/>
    </xf>
    <xf numFmtId="0" fontId="13" fillId="0" borderId="1" xfId="0" applyFont="1" applyBorder="1" applyAlignment="1">
      <alignment vertical="center"/>
    </xf>
    <xf numFmtId="0" fontId="5" fillId="0" borderId="1" xfId="9" applyFont="1" applyBorder="1" applyAlignment="1">
      <alignment horizontal="left" vertical="center" wrapText="1"/>
    </xf>
    <xf numFmtId="0" fontId="8" fillId="0" borderId="78" xfId="0" applyFont="1" applyFill="1" applyBorder="1"/>
    <xf numFmtId="0" fontId="14" fillId="0" borderId="38" xfId="0" applyFont="1" applyBorder="1"/>
    <xf numFmtId="0" fontId="13" fillId="2" borderId="18"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73"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77" xfId="0" applyFont="1" applyFill="1" applyBorder="1" applyAlignment="1" applyProtection="1">
      <alignment horizontal="center" vertical="center"/>
      <protection locked="0"/>
    </xf>
    <xf numFmtId="0" fontId="13" fillId="2" borderId="76" xfId="0" applyFont="1" applyFill="1" applyBorder="1" applyAlignment="1" applyProtection="1">
      <alignment horizontal="center" vertical="center"/>
      <protection locked="0"/>
    </xf>
    <xf numFmtId="0" fontId="13" fillId="2" borderId="72" xfId="0" applyFont="1" applyFill="1" applyBorder="1" applyAlignment="1" applyProtection="1">
      <alignment horizontal="center" vertical="center"/>
      <protection locked="0"/>
    </xf>
    <xf numFmtId="0" fontId="13" fillId="2" borderId="53" xfId="0" applyFont="1" applyFill="1" applyBorder="1" applyAlignment="1" applyProtection="1">
      <alignment horizontal="center" vertical="center"/>
      <protection locked="0"/>
    </xf>
    <xf numFmtId="0" fontId="13" fillId="2" borderId="52"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3" fillId="2" borderId="65" xfId="0" applyFont="1" applyFill="1" applyBorder="1" applyAlignment="1" applyProtection="1">
      <alignment horizontal="center" vertical="center"/>
      <protection locked="0"/>
    </xf>
    <xf numFmtId="0" fontId="10" fillId="5" borderId="0" xfId="0" applyFont="1" applyFill="1"/>
    <xf numFmtId="0" fontId="41" fillId="0" borderId="1" xfId="0" applyFont="1" applyBorder="1" applyAlignment="1">
      <alignment horizontal="left" vertical="center" wrapText="1"/>
    </xf>
    <xf numFmtId="0" fontId="42" fillId="0" borderId="0" xfId="0" applyFont="1" applyAlignment="1">
      <alignment vertical="center"/>
    </xf>
    <xf numFmtId="0" fontId="41" fillId="0" borderId="0" xfId="0" applyFont="1" applyAlignment="1">
      <alignment vertical="center"/>
    </xf>
    <xf numFmtId="1" fontId="22" fillId="11" borderId="1" xfId="0" applyNumberFormat="1" applyFont="1" applyFill="1" applyBorder="1" applyAlignment="1">
      <alignment vertical="center"/>
    </xf>
    <xf numFmtId="56" fontId="23" fillId="0" borderId="0" xfId="0" applyNumberFormat="1" applyFont="1" applyAlignment="1">
      <alignment vertical="center"/>
    </xf>
    <xf numFmtId="0" fontId="43" fillId="0" borderId="0" xfId="0" applyFont="1" applyAlignment="1">
      <alignment vertical="center"/>
    </xf>
    <xf numFmtId="0" fontId="22" fillId="18" borderId="1" xfId="0" applyFont="1" applyFill="1" applyBorder="1" applyAlignment="1">
      <alignment horizontal="left" vertical="center" wrapText="1"/>
    </xf>
    <xf numFmtId="0" fontId="23" fillId="0" borderId="0" xfId="0" applyFont="1" applyAlignment="1">
      <alignment vertical="center" wrapText="1"/>
    </xf>
    <xf numFmtId="0" fontId="10" fillId="0" borderId="80" xfId="0" applyFont="1" applyFill="1" applyBorder="1"/>
    <xf numFmtId="0" fontId="8" fillId="0" borderId="81" xfId="0" applyFont="1" applyFill="1" applyBorder="1"/>
    <xf numFmtId="0" fontId="10" fillId="0" borderId="82" xfId="0" applyFont="1" applyFill="1" applyBorder="1" applyAlignment="1">
      <alignment horizontal="right"/>
    </xf>
    <xf numFmtId="0" fontId="45" fillId="0" borderId="0" xfId="0" applyFont="1" applyFill="1" applyBorder="1" applyAlignment="1">
      <alignment vertical="center"/>
    </xf>
    <xf numFmtId="0" fontId="38" fillId="0" borderId="1" xfId="0" applyFont="1" applyBorder="1" applyAlignment="1">
      <alignment vertical="center"/>
    </xf>
    <xf numFmtId="0" fontId="5" fillId="0" borderId="1" xfId="0" applyFont="1" applyBorder="1" applyAlignment="1">
      <alignment vertical="center"/>
    </xf>
    <xf numFmtId="0" fontId="13" fillId="0" borderId="48" xfId="0" applyFont="1" applyFill="1" applyBorder="1"/>
    <xf numFmtId="0" fontId="13" fillId="0" borderId="49" xfId="0" applyFont="1" applyFill="1" applyBorder="1"/>
    <xf numFmtId="0" fontId="13" fillId="0" borderId="9" xfId="0" applyFont="1" applyFill="1" applyBorder="1" applyAlignment="1" applyProtection="1">
      <alignment horizontal="left" vertical="center"/>
      <protection hidden="1"/>
    </xf>
    <xf numFmtId="0" fontId="13" fillId="0" borderId="9" xfId="0" applyFont="1" applyFill="1" applyBorder="1" applyAlignment="1" applyProtection="1">
      <alignment horizontal="left"/>
      <protection hidden="1"/>
    </xf>
    <xf numFmtId="0" fontId="12" fillId="0" borderId="2" xfId="0" applyFont="1" applyFill="1" applyBorder="1" applyAlignment="1">
      <alignment vertical="center"/>
    </xf>
    <xf numFmtId="0" fontId="12" fillId="0" borderId="12" xfId="0" applyFont="1" applyFill="1" applyBorder="1" applyAlignment="1">
      <alignment vertical="center"/>
    </xf>
    <xf numFmtId="0" fontId="13" fillId="0" borderId="0" xfId="0" applyFont="1" applyFill="1" applyBorder="1" applyAlignment="1">
      <alignment horizontal="center"/>
    </xf>
    <xf numFmtId="0" fontId="13" fillId="0" borderId="5" xfId="0" applyFont="1" applyFill="1" applyBorder="1" applyAlignment="1">
      <alignment horizontal="center"/>
    </xf>
    <xf numFmtId="0" fontId="40" fillId="0" borderId="21" xfId="0" applyFont="1" applyBorder="1"/>
    <xf numFmtId="0" fontId="40" fillId="0" borderId="23" xfId="0" applyFont="1" applyBorder="1"/>
    <xf numFmtId="0" fontId="8" fillId="0" borderId="22" xfId="0" applyFont="1" applyBorder="1"/>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13" fillId="0" borderId="70"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protection locked="0"/>
    </xf>
    <xf numFmtId="0" fontId="13" fillId="0" borderId="62" xfId="0" applyFont="1" applyFill="1" applyBorder="1" applyAlignment="1" applyProtection="1">
      <alignment vertical="center" shrinkToFit="1"/>
      <protection locked="0"/>
    </xf>
    <xf numFmtId="0" fontId="13" fillId="0" borderId="54" xfId="0" applyFont="1" applyFill="1" applyBorder="1" applyAlignment="1" applyProtection="1">
      <alignment vertical="center" shrinkToFit="1"/>
      <protection locked="0"/>
    </xf>
    <xf numFmtId="0" fontId="46" fillId="0" borderId="0" xfId="0" applyFont="1" applyAlignment="1">
      <alignment vertical="center"/>
    </xf>
    <xf numFmtId="0" fontId="46" fillId="0" borderId="0" xfId="0" applyFont="1" applyBorder="1" applyAlignment="1">
      <alignment vertical="center"/>
    </xf>
    <xf numFmtId="0" fontId="13" fillId="0" borderId="0" xfId="0" applyFont="1" applyFill="1" applyBorder="1" applyAlignment="1" applyProtection="1">
      <alignment vertical="center"/>
      <protection locked="0"/>
    </xf>
    <xf numFmtId="0" fontId="21" fillId="0" borderId="30" xfId="0" applyFont="1" applyFill="1" applyBorder="1" applyAlignment="1" applyProtection="1">
      <alignment vertical="center"/>
      <protection hidden="1"/>
    </xf>
    <xf numFmtId="0" fontId="21" fillId="0" borderId="66" xfId="0" applyFont="1" applyFill="1" applyBorder="1" applyAlignment="1" applyProtection="1">
      <alignment vertical="center"/>
      <protection hidden="1"/>
    </xf>
    <xf numFmtId="0" fontId="50" fillId="0" borderId="0" xfId="2" applyFont="1" applyAlignment="1">
      <alignment vertical="center"/>
    </xf>
    <xf numFmtId="0" fontId="52" fillId="0" borderId="0" xfId="2" applyFont="1">
      <alignment vertical="center"/>
    </xf>
    <xf numFmtId="0" fontId="50" fillId="0" borderId="0" xfId="2" applyFont="1" applyBorder="1">
      <alignment vertical="center"/>
    </xf>
    <xf numFmtId="0" fontId="50" fillId="0" borderId="0" xfId="2" applyFont="1">
      <alignment vertical="center"/>
    </xf>
    <xf numFmtId="0" fontId="53" fillId="0" borderId="0" xfId="2" applyFont="1">
      <alignment vertical="center"/>
    </xf>
    <xf numFmtId="0" fontId="53" fillId="0" borderId="87" xfId="2" applyFont="1" applyBorder="1" applyAlignment="1">
      <alignment horizontal="distributed" vertical="center"/>
    </xf>
    <xf numFmtId="0" fontId="52" fillId="0" borderId="0" xfId="2" applyFont="1" applyAlignment="1">
      <alignment vertical="center"/>
    </xf>
    <xf numFmtId="0" fontId="16" fillId="0" borderId="0" xfId="2" applyFont="1" applyAlignment="1">
      <alignment vertical="center"/>
    </xf>
    <xf numFmtId="0" fontId="53" fillId="0" borderId="88" xfId="2" applyFont="1" applyBorder="1" applyAlignment="1">
      <alignment vertical="center"/>
    </xf>
    <xf numFmtId="0" fontId="53" fillId="0" borderId="86" xfId="2" applyFont="1" applyBorder="1" applyAlignment="1">
      <alignment horizontal="distributed" vertical="center"/>
    </xf>
    <xf numFmtId="0" fontId="53" fillId="0" borderId="91" xfId="2" applyFont="1" applyBorder="1" applyAlignment="1">
      <alignment vertical="center"/>
    </xf>
    <xf numFmtId="0" fontId="53" fillId="0" borderId="88" xfId="2" applyFont="1" applyBorder="1" applyAlignment="1" applyProtection="1">
      <alignment vertical="center"/>
    </xf>
    <xf numFmtId="0" fontId="53" fillId="0" borderId="92" xfId="2" applyFont="1" applyBorder="1" applyAlignment="1" applyProtection="1">
      <alignment vertical="center"/>
    </xf>
    <xf numFmtId="0" fontId="50" fillId="0" borderId="92" xfId="2" applyFont="1" applyBorder="1" applyAlignment="1" applyProtection="1">
      <alignment vertical="center"/>
    </xf>
    <xf numFmtId="0" fontId="50" fillId="0" borderId="96" xfId="2" applyFont="1" applyBorder="1" applyAlignment="1" applyProtection="1">
      <alignment vertical="center"/>
    </xf>
    <xf numFmtId="0" fontId="53" fillId="0" borderId="96" xfId="2" applyFont="1" applyBorder="1" applyAlignment="1" applyProtection="1">
      <alignment vertical="center"/>
    </xf>
    <xf numFmtId="0" fontId="50" fillId="0" borderId="98" xfId="2" applyFont="1" applyBorder="1" applyAlignment="1" applyProtection="1">
      <alignment vertical="center"/>
    </xf>
    <xf numFmtId="0" fontId="53" fillId="0" borderId="98" xfId="2" applyFont="1" applyBorder="1" applyAlignment="1" applyProtection="1">
      <alignment vertical="center"/>
    </xf>
    <xf numFmtId="177" fontId="50" fillId="0" borderId="91" xfId="2" applyNumberFormat="1" applyFont="1" applyBorder="1" applyAlignment="1" applyProtection="1">
      <alignment vertical="center"/>
    </xf>
    <xf numFmtId="49" fontId="50" fillId="0" borderId="88" xfId="2" applyNumberFormat="1" applyFont="1" applyBorder="1" applyAlignment="1" applyProtection="1">
      <alignment vertical="center"/>
    </xf>
    <xf numFmtId="49" fontId="53" fillId="0" borderId="91" xfId="2" applyNumberFormat="1" applyFont="1" applyBorder="1" applyAlignment="1" applyProtection="1">
      <alignment vertical="center"/>
    </xf>
    <xf numFmtId="0" fontId="50" fillId="0" borderId="0" xfId="2" applyFont="1" applyBorder="1" applyAlignment="1">
      <alignment horizontal="distributed" vertical="center"/>
    </xf>
    <xf numFmtId="49" fontId="50" fillId="0" borderId="0" xfId="2" applyNumberFormat="1" applyFont="1" applyBorder="1" applyAlignment="1" applyProtection="1">
      <alignment vertical="center"/>
      <protection locked="0"/>
    </xf>
    <xf numFmtId="0" fontId="16" fillId="0" borderId="0" xfId="2" applyBorder="1" applyAlignment="1" applyProtection="1">
      <alignment vertical="center"/>
      <protection locked="0"/>
    </xf>
    <xf numFmtId="0" fontId="13" fillId="2" borderId="35" xfId="0" applyFont="1" applyFill="1" applyBorder="1" applyAlignment="1" applyProtection="1">
      <alignment horizontal="center" vertical="center"/>
      <protection locked="0"/>
    </xf>
    <xf numFmtId="0" fontId="13" fillId="0" borderId="2" xfId="0" applyFont="1" applyFill="1" applyBorder="1" applyAlignment="1">
      <alignment vertical="center"/>
    </xf>
    <xf numFmtId="0" fontId="13" fillId="0" borderId="12" xfId="0" applyFont="1" applyFill="1" applyBorder="1" applyAlignment="1">
      <alignment vertical="center"/>
    </xf>
    <xf numFmtId="0" fontId="12" fillId="0" borderId="0" xfId="0" applyFont="1" applyFill="1" applyBorder="1" applyAlignment="1">
      <alignment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33" xfId="0" applyFont="1" applyFill="1" applyBorder="1" applyAlignment="1">
      <alignment vertical="center"/>
    </xf>
    <xf numFmtId="0" fontId="13" fillId="2" borderId="64" xfId="0" applyFont="1" applyFill="1" applyBorder="1" applyAlignment="1" applyProtection="1">
      <alignment horizontal="center" vertical="center"/>
      <protection locked="0"/>
    </xf>
    <xf numFmtId="0" fontId="13" fillId="0" borderId="12" xfId="0" applyFont="1" applyFill="1" applyBorder="1" applyAlignment="1">
      <alignment horizont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56" xfId="0" applyFont="1" applyFill="1" applyBorder="1" applyAlignment="1">
      <alignment vertical="center"/>
    </xf>
    <xf numFmtId="0" fontId="28" fillId="0" borderId="9" xfId="0" applyFont="1" applyFill="1" applyBorder="1" applyAlignment="1">
      <alignment vertical="center"/>
    </xf>
    <xf numFmtId="0" fontId="13" fillId="0" borderId="3" xfId="0" applyFont="1" applyFill="1" applyBorder="1" applyAlignment="1">
      <alignment vertical="center"/>
    </xf>
    <xf numFmtId="0" fontId="13" fillId="0" borderId="1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43" xfId="0" applyFont="1" applyFill="1" applyBorder="1" applyAlignment="1">
      <alignment vertical="center"/>
    </xf>
    <xf numFmtId="177" fontId="50" fillId="2" borderId="87" xfId="2" applyNumberFormat="1" applyFont="1" applyFill="1" applyBorder="1" applyAlignment="1" applyProtection="1">
      <alignment vertical="center"/>
      <protection locked="0"/>
    </xf>
    <xf numFmtId="0" fontId="53" fillId="0" borderId="91" xfId="2" applyFont="1" applyFill="1" applyBorder="1" applyAlignment="1">
      <alignment vertical="center"/>
    </xf>
    <xf numFmtId="176" fontId="50" fillId="2" borderId="91" xfId="2" applyNumberFormat="1" applyFont="1" applyFill="1" applyBorder="1" applyAlignment="1" applyProtection="1">
      <alignment horizontal="right" vertical="center"/>
      <protection locked="0"/>
    </xf>
    <xf numFmtId="0" fontId="13" fillId="0" borderId="2" xfId="0" applyFont="1" applyFill="1" applyBorder="1" applyAlignment="1">
      <alignment vertical="top"/>
    </xf>
    <xf numFmtId="0" fontId="13" fillId="0" borderId="99" xfId="0" applyFont="1" applyFill="1" applyBorder="1" applyAlignment="1">
      <alignment vertical="center"/>
    </xf>
    <xf numFmtId="0" fontId="13" fillId="0" borderId="100" xfId="0" applyFont="1" applyFill="1" applyBorder="1" applyAlignment="1">
      <alignment vertical="center"/>
    </xf>
    <xf numFmtId="0" fontId="13" fillId="0" borderId="101" xfId="0" applyFont="1" applyFill="1" applyBorder="1"/>
    <xf numFmtId="0" fontId="13" fillId="0" borderId="102" xfId="0" applyFont="1" applyFill="1" applyBorder="1"/>
    <xf numFmtId="0" fontId="13" fillId="0" borderId="101" xfId="0" applyFont="1" applyFill="1" applyBorder="1" applyAlignment="1">
      <alignment vertical="center"/>
    </xf>
    <xf numFmtId="0" fontId="40" fillId="0" borderId="101" xfId="0" applyFont="1" applyBorder="1"/>
    <xf numFmtId="0" fontId="13" fillId="0" borderId="100" xfId="0" applyFont="1" applyFill="1" applyBorder="1" applyAlignment="1" applyProtection="1">
      <alignment vertical="center"/>
    </xf>
    <xf numFmtId="0" fontId="40" fillId="0" borderId="102" xfId="0" applyFont="1" applyBorder="1"/>
    <xf numFmtId="0" fontId="13" fillId="0" borderId="105" xfId="0" applyFont="1" applyFill="1" applyBorder="1" applyAlignment="1">
      <alignment vertical="center"/>
    </xf>
    <xf numFmtId="0" fontId="13" fillId="0" borderId="42" xfId="0" applyFont="1" applyFill="1" applyBorder="1" applyAlignment="1">
      <alignment vertical="center"/>
    </xf>
    <xf numFmtId="0" fontId="13" fillId="0" borderId="42" xfId="0" applyFont="1" applyFill="1" applyBorder="1"/>
    <xf numFmtId="0" fontId="13" fillId="0" borderId="44" xfId="0" applyFont="1" applyFill="1" applyBorder="1" applyAlignment="1">
      <alignment vertical="center"/>
    </xf>
    <xf numFmtId="0" fontId="13" fillId="0" borderId="4" xfId="0" applyFont="1" applyFill="1" applyBorder="1" applyAlignment="1" applyProtection="1">
      <alignment horizontal="center" vertical="center" shrinkToFit="1"/>
      <protection locked="0"/>
    </xf>
    <xf numFmtId="0" fontId="13" fillId="2" borderId="6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protection locked="0"/>
    </xf>
    <xf numFmtId="0" fontId="13" fillId="0" borderId="0" xfId="0" applyFont="1" applyFill="1" applyBorder="1" applyAlignment="1" applyProtection="1">
      <alignment horizontal="center" vertical="center"/>
      <protection locked="0"/>
    </xf>
    <xf numFmtId="0" fontId="8" fillId="0" borderId="0" xfId="0" applyFont="1" applyFill="1" applyProtection="1">
      <protection locked="0"/>
    </xf>
    <xf numFmtId="0" fontId="12" fillId="0" borderId="0" xfId="0" applyFont="1" applyFill="1" applyProtection="1">
      <protection locked="0"/>
    </xf>
    <xf numFmtId="0" fontId="44"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13" fillId="0" borderId="43" xfId="0" applyFont="1" applyFill="1" applyBorder="1" applyProtection="1">
      <protection locked="0"/>
    </xf>
    <xf numFmtId="0" fontId="40" fillId="0" borderId="0" xfId="0" applyFont="1" applyAlignment="1" applyProtection="1">
      <alignment vertical="center"/>
      <protection locked="0"/>
    </xf>
    <xf numFmtId="0" fontId="13" fillId="0" borderId="56" xfId="0" applyFont="1" applyFill="1" applyBorder="1" applyProtection="1">
      <protection locked="0"/>
    </xf>
    <xf numFmtId="0" fontId="12" fillId="0" borderId="57" xfId="0" applyFont="1" applyFill="1" applyBorder="1" applyAlignment="1" applyProtection="1">
      <alignment vertical="center"/>
      <protection locked="0"/>
    </xf>
    <xf numFmtId="0" fontId="12" fillId="0" borderId="0" xfId="0" applyFont="1" applyFill="1" applyBorder="1" applyProtection="1">
      <protection locked="0"/>
    </xf>
    <xf numFmtId="0" fontId="28" fillId="0" borderId="9" xfId="0" applyFont="1" applyFill="1" applyBorder="1" applyAlignment="1" applyProtection="1">
      <alignment vertical="center"/>
      <protection locked="0"/>
    </xf>
    <xf numFmtId="0" fontId="21" fillId="0" borderId="10" xfId="0" applyFont="1" applyFill="1" applyBorder="1" applyAlignment="1" applyProtection="1">
      <alignment vertical="center"/>
      <protection locked="0"/>
    </xf>
    <xf numFmtId="0" fontId="12" fillId="0" borderId="10" xfId="0" applyFont="1" applyFill="1" applyBorder="1" applyProtection="1">
      <protection locked="0"/>
    </xf>
    <xf numFmtId="0" fontId="12" fillId="0" borderId="12" xfId="0" applyFont="1" applyFill="1" applyBorder="1" applyProtection="1">
      <protection locked="0"/>
    </xf>
    <xf numFmtId="0" fontId="21" fillId="0" borderId="10" xfId="0" applyFont="1" applyFill="1" applyBorder="1" applyAlignment="1" applyProtection="1">
      <protection locked="0"/>
    </xf>
    <xf numFmtId="0" fontId="21" fillId="0" borderId="30" xfId="0" applyFont="1" applyFill="1" applyBorder="1" applyAlignment="1" applyProtection="1">
      <protection locked="0"/>
    </xf>
    <xf numFmtId="0" fontId="13" fillId="0" borderId="4" xfId="0" applyFont="1" applyFill="1" applyBorder="1" applyProtection="1">
      <protection locked="0"/>
    </xf>
    <xf numFmtId="0" fontId="13" fillId="0" borderId="32" xfId="0" applyFont="1" applyFill="1" applyBorder="1" applyProtection="1">
      <protection locked="0"/>
    </xf>
    <xf numFmtId="0" fontId="13" fillId="0" borderId="14" xfId="0" applyFont="1" applyFill="1" applyBorder="1" applyProtection="1">
      <protection locked="0"/>
    </xf>
    <xf numFmtId="0" fontId="13" fillId="0" borderId="0" xfId="0" applyFont="1" applyFill="1" applyBorder="1" applyProtection="1">
      <protection locked="0"/>
    </xf>
    <xf numFmtId="0" fontId="13" fillId="0" borderId="12" xfId="0" applyFont="1" applyFill="1" applyBorder="1" applyProtection="1">
      <protection locked="0"/>
    </xf>
    <xf numFmtId="0" fontId="13" fillId="0" borderId="5" xfId="0" applyFont="1" applyFill="1" applyBorder="1" applyProtection="1">
      <protection locked="0"/>
    </xf>
    <xf numFmtId="0" fontId="36" fillId="0" borderId="0" xfId="0" applyFont="1" applyFill="1" applyProtection="1">
      <protection locked="0"/>
    </xf>
    <xf numFmtId="0" fontId="13" fillId="0" borderId="4" xfId="0" applyFont="1" applyBorder="1" applyProtection="1">
      <protection locked="0"/>
    </xf>
    <xf numFmtId="0" fontId="36" fillId="0" borderId="0" xfId="0" applyFont="1" applyBorder="1" applyProtection="1">
      <protection locked="0"/>
    </xf>
    <xf numFmtId="0" fontId="40" fillId="0" borderId="0" xfId="0" applyFont="1" applyBorder="1" applyProtection="1">
      <protection locked="0"/>
    </xf>
    <xf numFmtId="0" fontId="40" fillId="0" borderId="5" xfId="0" applyFont="1" applyBorder="1" applyProtection="1">
      <protection locked="0"/>
    </xf>
    <xf numFmtId="0" fontId="13" fillId="0" borderId="6" xfId="0" applyFont="1" applyBorder="1" applyProtection="1">
      <protection locked="0"/>
    </xf>
    <xf numFmtId="0" fontId="12" fillId="0" borderId="5" xfId="0" applyFont="1" applyFill="1" applyBorder="1" applyProtection="1">
      <protection locked="0"/>
    </xf>
    <xf numFmtId="0" fontId="30" fillId="0" borderId="0" xfId="0" applyFont="1" applyFill="1" applyBorder="1" applyAlignment="1" applyProtection="1">
      <alignment horizontal="left"/>
      <protection locked="0"/>
    </xf>
    <xf numFmtId="0" fontId="13" fillId="0" borderId="5" xfId="0" applyFont="1" applyFill="1" applyBorder="1" applyAlignment="1" applyProtection="1">
      <alignment horizontal="center"/>
      <protection locked="0"/>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33" xfId="0" applyFont="1" applyFill="1" applyBorder="1" applyAlignment="1" applyProtection="1">
      <alignment vertical="center"/>
      <protection locked="0"/>
    </xf>
    <xf numFmtId="0" fontId="13" fillId="0" borderId="4" xfId="0" applyFont="1" applyFill="1" applyBorder="1" applyAlignment="1" applyProtection="1">
      <protection locked="0"/>
    </xf>
    <xf numFmtId="0" fontId="13" fillId="0" borderId="14" xfId="0" applyFont="1" applyFill="1" applyBorder="1" applyAlignment="1" applyProtection="1">
      <protection locked="0"/>
    </xf>
    <xf numFmtId="0" fontId="13" fillId="0" borderId="14" xfId="0" applyFont="1" applyFill="1" applyBorder="1" applyAlignment="1" applyProtection="1">
      <alignment horizontal="center"/>
      <protection locked="0"/>
    </xf>
    <xf numFmtId="0" fontId="13" fillId="0" borderId="7" xfId="0" applyFont="1" applyFill="1" applyBorder="1" applyAlignment="1" applyProtection="1">
      <alignment horizontal="center"/>
      <protection locked="0"/>
    </xf>
    <xf numFmtId="0" fontId="12" fillId="0" borderId="14" xfId="0" applyFont="1" applyFill="1" applyBorder="1" applyProtection="1">
      <protection locked="0"/>
    </xf>
    <xf numFmtId="0" fontId="13" fillId="0" borderId="14" xfId="0" applyFont="1" applyFill="1" applyBorder="1" applyAlignment="1" applyProtection="1">
      <alignment horizontal="center" vertical="top"/>
      <protection locked="0"/>
    </xf>
    <xf numFmtId="0" fontId="21" fillId="0" borderId="9" xfId="0" applyFont="1" applyFill="1" applyBorder="1" applyAlignment="1" applyProtection="1">
      <alignment vertical="center"/>
      <protection locked="0"/>
    </xf>
    <xf numFmtId="0" fontId="21" fillId="0" borderId="12" xfId="0" applyFont="1" applyFill="1" applyBorder="1" applyAlignment="1" applyProtection="1">
      <alignment vertical="center"/>
      <protection locked="0"/>
    </xf>
    <xf numFmtId="0" fontId="13" fillId="0" borderId="12"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13" fillId="0" borderId="7" xfId="0" applyFont="1" applyFill="1" applyBorder="1" applyProtection="1">
      <protection locked="0"/>
    </xf>
    <xf numFmtId="0" fontId="13" fillId="0" borderId="0" xfId="0" applyFont="1" applyFill="1" applyBorder="1" applyAlignment="1" applyProtection="1">
      <alignment horizontal="center" vertical="top"/>
      <protection locked="0"/>
    </xf>
    <xf numFmtId="0" fontId="13" fillId="0" borderId="5" xfId="0" applyFont="1" applyFill="1" applyBorder="1" applyAlignment="1" applyProtection="1">
      <alignment horizontal="center" vertical="top"/>
      <protection locked="0"/>
    </xf>
    <xf numFmtId="0" fontId="13" fillId="0" borderId="10" xfId="0" applyFont="1" applyFill="1" applyBorder="1" applyAlignment="1" applyProtection="1">
      <alignment horizontal="center" vertical="top"/>
      <protection locked="0"/>
    </xf>
    <xf numFmtId="0" fontId="13" fillId="0" borderId="11" xfId="0" applyFont="1" applyFill="1" applyBorder="1" applyAlignment="1" applyProtection="1">
      <alignment horizontal="center" vertical="top"/>
      <protection locked="0"/>
    </xf>
    <xf numFmtId="0" fontId="13" fillId="0" borderId="60" xfId="0" applyFont="1" applyFill="1" applyBorder="1" applyProtection="1">
      <protection locked="0"/>
    </xf>
    <xf numFmtId="0" fontId="40" fillId="0" borderId="21" xfId="0" applyFont="1" applyBorder="1" applyProtection="1">
      <protection locked="0"/>
    </xf>
    <xf numFmtId="0" fontId="40" fillId="0" borderId="16" xfId="0" applyFont="1" applyBorder="1" applyProtection="1">
      <protection locked="0"/>
    </xf>
    <xf numFmtId="0" fontId="40" fillId="0" borderId="23" xfId="0" applyFont="1" applyBorder="1" applyProtection="1">
      <protection locked="0"/>
    </xf>
    <xf numFmtId="0" fontId="12" fillId="0" borderId="4" xfId="0" applyFont="1" applyFill="1" applyBorder="1" applyAlignment="1" applyProtection="1">
      <alignment vertical="center"/>
      <protection locked="0"/>
    </xf>
    <xf numFmtId="0" fontId="12" fillId="0" borderId="43" xfId="0" applyFont="1" applyFill="1" applyBorder="1" applyAlignment="1" applyProtection="1">
      <alignment vertical="center"/>
      <protection locked="0"/>
    </xf>
    <xf numFmtId="0" fontId="13" fillId="0" borderId="39" xfId="0" applyFont="1" applyFill="1" applyBorder="1" applyProtection="1">
      <protection locked="0"/>
    </xf>
    <xf numFmtId="0" fontId="40" fillId="0" borderId="17" xfId="0" applyFont="1" applyBorder="1" applyProtection="1">
      <protection locked="0"/>
    </xf>
    <xf numFmtId="0" fontId="40" fillId="0" borderId="40" xfId="0" applyFont="1" applyBorder="1" applyProtection="1">
      <protection locked="0"/>
    </xf>
    <xf numFmtId="0" fontId="12" fillId="0" borderId="56" xfId="0" applyFont="1" applyFill="1" applyBorder="1" applyAlignment="1" applyProtection="1">
      <alignment vertical="center"/>
      <protection locked="0"/>
    </xf>
    <xf numFmtId="0" fontId="13" fillId="0" borderId="57" xfId="0" applyFont="1" applyFill="1" applyBorder="1" applyProtection="1">
      <protection locked="0"/>
    </xf>
    <xf numFmtId="0" fontId="40" fillId="0" borderId="14" xfId="0" applyFont="1" applyBorder="1" applyProtection="1">
      <protection locked="0"/>
    </xf>
    <xf numFmtId="0" fontId="40" fillId="0" borderId="7" xfId="0" applyFont="1" applyBorder="1" applyProtection="1">
      <protection locked="0"/>
    </xf>
    <xf numFmtId="0" fontId="13" fillId="0" borderId="24" xfId="0" applyFont="1" applyFill="1" applyBorder="1" applyProtection="1">
      <protection locked="0"/>
    </xf>
    <xf numFmtId="0" fontId="40" fillId="0" borderId="25" xfId="0" applyFont="1" applyBorder="1" applyProtection="1">
      <protection locked="0"/>
    </xf>
    <xf numFmtId="0" fontId="21" fillId="0" borderId="11" xfId="0" applyFont="1" applyFill="1" applyBorder="1" applyAlignment="1" applyProtection="1">
      <alignment vertical="center"/>
      <protection locked="0"/>
    </xf>
    <xf numFmtId="0" fontId="13" fillId="0" borderId="70" xfId="0" applyFont="1" applyFill="1" applyBorder="1" applyProtection="1">
      <protection locked="0"/>
    </xf>
    <xf numFmtId="0" fontId="13" fillId="0" borderId="3" xfId="0" applyFont="1" applyFill="1" applyBorder="1" applyProtection="1">
      <protection locked="0"/>
    </xf>
    <xf numFmtId="0" fontId="36" fillId="0" borderId="0" xfId="0" applyFont="1" applyFill="1" applyAlignment="1" applyProtection="1">
      <alignment vertical="center"/>
      <protection locked="0"/>
    </xf>
    <xf numFmtId="0" fontId="13" fillId="0" borderId="4" xfId="0" applyFont="1" applyBorder="1" applyAlignment="1" applyProtection="1">
      <alignment vertical="center"/>
      <protection locked="0"/>
    </xf>
    <xf numFmtId="0" fontId="36" fillId="0" borderId="0" xfId="0" applyFont="1" applyBorder="1" applyAlignment="1" applyProtection="1">
      <alignment vertical="center"/>
      <protection locked="0"/>
    </xf>
    <xf numFmtId="0" fontId="36" fillId="0" borderId="43" xfId="0" applyFont="1" applyBorder="1" applyAlignment="1" applyProtection="1">
      <alignment vertical="center"/>
      <protection locked="0"/>
    </xf>
    <xf numFmtId="0" fontId="40" fillId="0" borderId="0" xfId="0" applyFont="1" applyBorder="1" applyAlignment="1" applyProtection="1">
      <alignment vertical="center"/>
      <protection locked="0"/>
    </xf>
    <xf numFmtId="0" fontId="40" fillId="0" borderId="5"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3" fillId="0" borderId="34" xfId="0" applyFont="1" applyFill="1" applyBorder="1" applyAlignment="1" applyProtection="1">
      <alignment horizontal="center"/>
      <protection locked="0"/>
    </xf>
    <xf numFmtId="0" fontId="13" fillId="0" borderId="10" xfId="0" applyFont="1" applyFill="1" applyBorder="1" applyAlignment="1" applyProtection="1">
      <alignment horizontal="center"/>
      <protection locked="0"/>
    </xf>
    <xf numFmtId="0" fontId="13" fillId="0" borderId="12"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0" fontId="12" fillId="0" borderId="41" xfId="0" applyFont="1" applyFill="1" applyBorder="1" applyProtection="1">
      <protection locked="0"/>
    </xf>
    <xf numFmtId="0" fontId="12" fillId="0" borderId="42" xfId="0" applyFont="1" applyFill="1" applyBorder="1" applyProtection="1">
      <protection locked="0"/>
    </xf>
    <xf numFmtId="0" fontId="12" fillId="0" borderId="67" xfId="0" applyFont="1" applyFill="1" applyBorder="1" applyProtection="1">
      <protection locked="0"/>
    </xf>
    <xf numFmtId="0" fontId="12" fillId="0" borderId="4" xfId="0" applyFont="1" applyFill="1" applyBorder="1" applyProtection="1">
      <protection locked="0"/>
    </xf>
    <xf numFmtId="0" fontId="13" fillId="0" borderId="34" xfId="0" applyFont="1" applyFill="1" applyBorder="1" applyAlignment="1" applyProtection="1">
      <protection locked="0"/>
    </xf>
    <xf numFmtId="0" fontId="13" fillId="0" borderId="0" xfId="0" applyFont="1" applyFill="1" applyBorder="1" applyAlignment="1" applyProtection="1">
      <protection locked="0"/>
    </xf>
    <xf numFmtId="0" fontId="12" fillId="0" borderId="43" xfId="0" applyFont="1" applyFill="1" applyBorder="1" applyProtection="1">
      <protection locked="0"/>
    </xf>
    <xf numFmtId="0" fontId="13" fillId="0" borderId="6" xfId="0" applyFont="1" applyFill="1" applyBorder="1" applyAlignment="1" applyProtection="1">
      <alignment horizontal="center" vertical="center" shrinkToFit="1"/>
      <protection locked="0"/>
    </xf>
    <xf numFmtId="0" fontId="12" fillId="0" borderId="51" xfId="0" applyFont="1" applyFill="1" applyBorder="1" applyAlignment="1" applyProtection="1">
      <alignment vertical="center"/>
      <protection locked="0"/>
    </xf>
    <xf numFmtId="0" fontId="12" fillId="0" borderId="17" xfId="0" applyFont="1" applyFill="1" applyBorder="1" applyProtection="1">
      <protection locked="0"/>
    </xf>
    <xf numFmtId="0" fontId="12" fillId="0" borderId="55" xfId="0" applyFont="1" applyFill="1" applyBorder="1" applyProtection="1">
      <protection locked="0"/>
    </xf>
    <xf numFmtId="0" fontId="13" fillId="0" borderId="10" xfId="0" applyFont="1" applyFill="1" applyBorder="1" applyAlignment="1" applyProtection="1">
      <alignment horizontal="center" shrinkToFit="1"/>
      <protection locked="0"/>
    </xf>
    <xf numFmtId="0" fontId="13" fillId="0" borderId="10" xfId="0" applyFont="1" applyFill="1" applyBorder="1" applyProtection="1">
      <protection locked="0"/>
    </xf>
    <xf numFmtId="0" fontId="13" fillId="0" borderId="11" xfId="0" applyFont="1" applyFill="1" applyBorder="1" applyProtection="1">
      <protection locked="0"/>
    </xf>
    <xf numFmtId="0" fontId="13" fillId="0" borderId="4" xfId="0" applyFont="1" applyFill="1" applyBorder="1" applyAlignment="1" applyProtection="1">
      <alignment vertical="center"/>
      <protection locked="0"/>
    </xf>
    <xf numFmtId="0" fontId="13" fillId="0" borderId="24" xfId="0" applyFont="1" applyFill="1" applyBorder="1" applyAlignment="1" applyProtection="1">
      <alignment vertical="center"/>
      <protection locked="0"/>
    </xf>
    <xf numFmtId="0" fontId="13" fillId="0" borderId="16" xfId="0" applyFont="1" applyFill="1" applyBorder="1" applyProtection="1">
      <protection locked="0"/>
    </xf>
    <xf numFmtId="0" fontId="13" fillId="0" borderId="25" xfId="0" applyFont="1" applyFill="1" applyBorder="1" applyProtection="1">
      <protection locked="0"/>
    </xf>
    <xf numFmtId="0" fontId="13" fillId="0" borderId="39" xfId="0" applyFont="1" applyFill="1" applyBorder="1" applyAlignment="1" applyProtection="1">
      <alignment vertical="center"/>
      <protection locked="0"/>
    </xf>
    <xf numFmtId="0" fontId="13" fillId="0" borderId="17" xfId="0" applyFont="1" applyFill="1" applyBorder="1" applyProtection="1">
      <protection locked="0"/>
    </xf>
    <xf numFmtId="0" fontId="13" fillId="0" borderId="40" xfId="0" applyFont="1" applyFill="1" applyBorder="1" applyProtection="1">
      <protection locked="0"/>
    </xf>
    <xf numFmtId="0" fontId="13" fillId="0" borderId="17" xfId="0" applyFont="1" applyFill="1" applyBorder="1" applyAlignment="1" applyProtection="1">
      <alignment shrinkToFit="1"/>
      <protection locked="0"/>
    </xf>
    <xf numFmtId="0" fontId="13" fillId="0" borderId="6" xfId="0" applyFont="1" applyFill="1" applyBorder="1" applyProtection="1">
      <protection locked="0"/>
    </xf>
    <xf numFmtId="0" fontId="13" fillId="0" borderId="59" xfId="0" applyFont="1" applyFill="1" applyBorder="1" applyAlignment="1" applyProtection="1">
      <alignment vertical="center"/>
      <protection locked="0"/>
    </xf>
    <xf numFmtId="0" fontId="13" fillId="0" borderId="34"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3" fillId="0" borderId="2" xfId="0" applyFont="1" applyFill="1" applyBorder="1" applyAlignment="1" applyProtection="1">
      <alignment vertical="center"/>
      <protection locked="0"/>
    </xf>
    <xf numFmtId="0" fontId="13" fillId="0" borderId="27" xfId="0" applyFont="1" applyFill="1" applyBorder="1" applyProtection="1">
      <protection locked="0"/>
    </xf>
    <xf numFmtId="0" fontId="13" fillId="0" borderId="16" xfId="0" applyFont="1" applyFill="1" applyBorder="1" applyAlignment="1" applyProtection="1">
      <alignment vertical="center"/>
      <protection locked="0"/>
    </xf>
    <xf numFmtId="0" fontId="13" fillId="0" borderId="17" xfId="0" applyFont="1" applyFill="1" applyBorder="1" applyAlignment="1" applyProtection="1">
      <alignment vertical="center"/>
      <protection locked="0"/>
    </xf>
    <xf numFmtId="0" fontId="13" fillId="0" borderId="14" xfId="0" applyFont="1" applyFill="1" applyBorder="1" applyAlignment="1" applyProtection="1">
      <alignment vertical="center" shrinkToFit="1"/>
      <protection locked="0"/>
    </xf>
    <xf numFmtId="0" fontId="13" fillId="0" borderId="48" xfId="0" applyFont="1" applyFill="1" applyBorder="1" applyProtection="1">
      <protection locked="0"/>
    </xf>
    <xf numFmtId="0" fontId="13" fillId="0" borderId="49" xfId="0" applyFont="1" applyFill="1" applyBorder="1" applyProtection="1">
      <protection locked="0"/>
    </xf>
    <xf numFmtId="0" fontId="13" fillId="0" borderId="60" xfId="0" applyFont="1" applyFill="1" applyBorder="1" applyAlignment="1" applyProtection="1">
      <alignment vertical="center"/>
      <protection locked="0"/>
    </xf>
    <xf numFmtId="0" fontId="13" fillId="0" borderId="21" xfId="0" applyFont="1" applyFill="1" applyBorder="1" applyAlignment="1" applyProtection="1">
      <alignment vertical="center"/>
      <protection locked="0"/>
    </xf>
    <xf numFmtId="0" fontId="13" fillId="0" borderId="21" xfId="0" applyFont="1" applyFill="1" applyBorder="1" applyProtection="1">
      <protection locked="0"/>
    </xf>
    <xf numFmtId="0" fontId="13" fillId="0" borderId="23" xfId="0" applyFont="1" applyFill="1" applyBorder="1" applyProtection="1">
      <protection locked="0"/>
    </xf>
    <xf numFmtId="0" fontId="13" fillId="0" borderId="17" xfId="0" applyFont="1" applyFill="1" applyBorder="1" applyAlignment="1" applyProtection="1">
      <alignment vertical="center" shrinkToFit="1"/>
      <protection locked="0"/>
    </xf>
    <xf numFmtId="0" fontId="12"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shrinkToFit="1"/>
      <protection locked="0"/>
    </xf>
    <xf numFmtId="0" fontId="13" fillId="0" borderId="11" xfId="0" applyFont="1" applyFill="1" applyBorder="1" applyAlignment="1" applyProtection="1">
      <alignment horizontal="center" shrinkToFit="1"/>
      <protection locked="0"/>
    </xf>
    <xf numFmtId="0" fontId="12" fillId="0" borderId="2" xfId="0" applyFont="1" applyFill="1" applyBorder="1" applyAlignment="1" applyProtection="1">
      <alignment vertical="center"/>
      <protection locked="0"/>
    </xf>
    <xf numFmtId="0" fontId="13" fillId="0" borderId="16" xfId="0" applyFont="1" applyFill="1" applyBorder="1" applyAlignment="1" applyProtection="1">
      <alignment vertical="center" shrinkToFit="1"/>
      <protection locked="0"/>
    </xf>
    <xf numFmtId="0" fontId="12" fillId="0" borderId="6" xfId="0" applyFont="1" applyFill="1" applyBorder="1" applyProtection="1">
      <protection locked="0"/>
    </xf>
    <xf numFmtId="0" fontId="13" fillId="0" borderId="14" xfId="0" applyFont="1" applyFill="1" applyBorder="1" applyAlignment="1" applyProtection="1">
      <alignment horizontal="center" shrinkToFit="1"/>
      <protection locked="0"/>
    </xf>
    <xf numFmtId="0" fontId="13" fillId="0" borderId="7" xfId="0" applyFont="1" applyFill="1" applyBorder="1" applyAlignment="1" applyProtection="1">
      <alignment horizontal="center" shrinkToFit="1"/>
      <protection locked="0"/>
    </xf>
    <xf numFmtId="0" fontId="12" fillId="0" borderId="9" xfId="0" applyFont="1" applyFill="1" applyBorder="1" applyProtection="1">
      <protection locked="0"/>
    </xf>
    <xf numFmtId="0" fontId="12" fillId="0" borderId="33" xfId="0" applyFont="1" applyFill="1" applyBorder="1" applyProtection="1">
      <protection locked="0"/>
    </xf>
    <xf numFmtId="0" fontId="40" fillId="0" borderId="10" xfId="0" applyFont="1" applyBorder="1" applyProtection="1">
      <protection locked="0"/>
    </xf>
    <xf numFmtId="0" fontId="40" fillId="0" borderId="11" xfId="0" applyFont="1" applyBorder="1" applyProtection="1">
      <protection locked="0"/>
    </xf>
    <xf numFmtId="0" fontId="12" fillId="0" borderId="10" xfId="0" applyFont="1" applyFill="1" applyBorder="1" applyAlignment="1" applyProtection="1">
      <alignment vertical="center"/>
      <protection locked="0"/>
    </xf>
    <xf numFmtId="0" fontId="13" fillId="0" borderId="0" xfId="0" applyFont="1" applyBorder="1" applyAlignment="1" applyProtection="1">
      <alignment horizontal="center"/>
      <protection locked="0"/>
    </xf>
    <xf numFmtId="178" fontId="13" fillId="0"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13" fillId="0" borderId="10" xfId="0" applyFont="1" applyFill="1" applyBorder="1" applyAlignment="1" applyProtection="1">
      <protection locked="0"/>
    </xf>
    <xf numFmtId="0" fontId="13" fillId="0" borderId="11" xfId="0" applyFont="1" applyFill="1" applyBorder="1" applyAlignment="1" applyProtection="1">
      <protection locked="0"/>
    </xf>
    <xf numFmtId="0" fontId="40" fillId="0" borderId="21" xfId="0" applyFont="1" applyBorder="1" applyAlignment="1" applyProtection="1">
      <protection locked="0"/>
    </xf>
    <xf numFmtId="0" fontId="40" fillId="0" borderId="11" xfId="0" applyFont="1" applyBorder="1" applyAlignment="1" applyProtection="1">
      <protection locked="0"/>
    </xf>
    <xf numFmtId="0" fontId="13" fillId="0" borderId="12" xfId="0" applyFont="1" applyFill="1" applyBorder="1" applyAlignment="1" applyProtection="1">
      <protection locked="0"/>
    </xf>
    <xf numFmtId="0" fontId="13" fillId="0" borderId="3" xfId="0" applyFont="1" applyFill="1" applyBorder="1" applyAlignment="1" applyProtection="1">
      <protection locked="0"/>
    </xf>
    <xf numFmtId="0" fontId="13" fillId="0" borderId="27" xfId="0" applyFont="1" applyFill="1" applyBorder="1" applyAlignment="1" applyProtection="1">
      <alignment vertical="center"/>
      <protection locked="0"/>
    </xf>
    <xf numFmtId="0" fontId="13" fillId="0" borderId="2"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3" fillId="0" borderId="27" xfId="0" applyFont="1" applyFill="1" applyBorder="1" applyAlignment="1" applyProtection="1">
      <alignment vertical="center" wrapText="1"/>
      <protection locked="0"/>
    </xf>
    <xf numFmtId="0" fontId="13" fillId="0" borderId="59" xfId="0" applyFont="1" applyFill="1" applyBorder="1" applyAlignment="1" applyProtection="1">
      <protection locked="0"/>
    </xf>
    <xf numFmtId="0" fontId="13" fillId="0" borderId="5" xfId="0" applyFont="1" applyFill="1" applyBorder="1" applyAlignment="1" applyProtection="1">
      <protection locked="0"/>
    </xf>
    <xf numFmtId="0" fontId="13" fillId="0" borderId="10" xfId="0" applyFont="1" applyFill="1" applyBorder="1" applyAlignment="1" applyProtection="1">
      <alignment vertical="center" wrapText="1"/>
      <protection locked="0"/>
    </xf>
    <xf numFmtId="0" fontId="13" fillId="0" borderId="33" xfId="0" applyFont="1" applyFill="1" applyBorder="1" applyAlignment="1" applyProtection="1">
      <alignment vertical="center" wrapText="1"/>
      <protection locked="0"/>
    </xf>
    <xf numFmtId="0" fontId="36" fillId="0" borderId="14" xfId="0" applyFont="1" applyBorder="1" applyAlignment="1" applyProtection="1">
      <alignment vertical="center"/>
      <protection locked="0"/>
    </xf>
    <xf numFmtId="0" fontId="36" fillId="0" borderId="56" xfId="0" applyFont="1" applyBorder="1" applyAlignment="1" applyProtection="1">
      <alignment vertical="center"/>
      <protection locked="0"/>
    </xf>
    <xf numFmtId="0" fontId="12" fillId="0" borderId="50" xfId="0" applyFont="1" applyFill="1" applyBorder="1" applyAlignment="1" applyProtection="1">
      <alignment vertical="center"/>
      <protection locked="0"/>
    </xf>
    <xf numFmtId="0" fontId="36" fillId="0" borderId="12" xfId="0" applyFont="1" applyBorder="1" applyAlignment="1" applyProtection="1">
      <alignment vertical="center"/>
      <protection locked="0"/>
    </xf>
    <xf numFmtId="0" fontId="36" fillId="0" borderId="27" xfId="0" applyFont="1" applyBorder="1" applyAlignment="1" applyProtection="1">
      <alignment vertical="center"/>
      <protection locked="0"/>
    </xf>
    <xf numFmtId="0" fontId="13" fillId="0" borderId="74" xfId="0" applyFont="1" applyBorder="1" applyAlignment="1" applyProtection="1">
      <alignment horizontal="center"/>
      <protection locked="0"/>
    </xf>
    <xf numFmtId="0" fontId="36" fillId="0" borderId="48" xfId="0" applyFont="1" applyBorder="1" applyAlignment="1" applyProtection="1">
      <alignment vertical="center"/>
      <protection locked="0"/>
    </xf>
    <xf numFmtId="0" fontId="12" fillId="0" borderId="7" xfId="0" applyFont="1" applyFill="1" applyBorder="1" applyAlignment="1" applyProtection="1">
      <alignment vertical="center"/>
      <protection locked="0"/>
    </xf>
    <xf numFmtId="0" fontId="13" fillId="0" borderId="58" xfId="0" applyFont="1" applyBorder="1" applyAlignment="1" applyProtection="1">
      <alignment horizontal="center"/>
      <protection locked="0"/>
    </xf>
    <xf numFmtId="0" fontId="13" fillId="0" borderId="6" xfId="0" applyFont="1" applyFill="1" applyBorder="1" applyAlignment="1" applyProtection="1">
      <protection locked="0"/>
    </xf>
    <xf numFmtId="0" fontId="13" fillId="0" borderId="7" xfId="0" applyFont="1" applyFill="1" applyBorder="1" applyAlignment="1" applyProtection="1">
      <protection locked="0"/>
    </xf>
    <xf numFmtId="0" fontId="13" fillId="0" borderId="0" xfId="0" applyFont="1" applyFill="1" applyProtection="1">
      <protection locked="0"/>
    </xf>
    <xf numFmtId="0" fontId="12" fillId="0" borderId="12" xfId="0" applyFont="1" applyFill="1" applyBorder="1" applyAlignment="1" applyProtection="1">
      <alignment vertical="center"/>
      <protection locked="0"/>
    </xf>
    <xf numFmtId="0" fontId="12" fillId="0" borderId="3" xfId="0" applyFont="1" applyFill="1"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0" fillId="0" borderId="14" xfId="0" applyBorder="1" applyAlignment="1" applyProtection="1">
      <alignment vertical="center"/>
      <protection locked="0"/>
    </xf>
    <xf numFmtId="0" fontId="8" fillId="0" borderId="0" xfId="0" applyFont="1" applyFill="1" applyAlignment="1" applyProtection="1">
      <alignment vertical="center"/>
      <protection locked="0"/>
    </xf>
    <xf numFmtId="0" fontId="0" fillId="0" borderId="0" xfId="0" applyProtection="1"/>
    <xf numFmtId="0" fontId="10" fillId="0" borderId="80" xfId="0" applyFont="1" applyFill="1" applyBorder="1" applyProtection="1"/>
    <xf numFmtId="0" fontId="9" fillId="0" borderId="0" xfId="0" applyFont="1" applyBorder="1" applyProtection="1"/>
    <xf numFmtId="0" fontId="8" fillId="5" borderId="0" xfId="0" applyFont="1" applyFill="1" applyProtection="1"/>
    <xf numFmtId="0" fontId="9" fillId="5" borderId="0" xfId="0" applyFont="1" applyFill="1" applyProtection="1"/>
    <xf numFmtId="0" fontId="27" fillId="5" borderId="0" xfId="0" applyFont="1" applyFill="1" applyProtection="1"/>
    <xf numFmtId="0" fontId="10" fillId="5" borderId="0" xfId="0" applyFont="1" applyFill="1" applyProtection="1"/>
    <xf numFmtId="0" fontId="8" fillId="5" borderId="0" xfId="0" applyFont="1" applyFill="1" applyAlignment="1" applyProtection="1">
      <alignment horizontal="left" vertical="center"/>
    </xf>
    <xf numFmtId="0" fontId="10" fillId="0" borderId="80" xfId="0" applyFont="1" applyFill="1" applyBorder="1" applyAlignment="1" applyProtection="1">
      <alignment horizontal="right"/>
    </xf>
    <xf numFmtId="0" fontId="8" fillId="0" borderId="79" xfId="0" applyFont="1" applyBorder="1" applyProtection="1"/>
    <xf numFmtId="0" fontId="9" fillId="0" borderId="79" xfId="0" applyFont="1" applyBorder="1" applyProtection="1"/>
    <xf numFmtId="0" fontId="8" fillId="0" borderId="0" xfId="0" applyFont="1" applyProtection="1"/>
    <xf numFmtId="0" fontId="9" fillId="0" borderId="0" xfId="0" applyFont="1" applyProtection="1"/>
    <xf numFmtId="0" fontId="8" fillId="0" borderId="52" xfId="0" applyFont="1" applyFill="1" applyBorder="1" applyProtection="1"/>
    <xf numFmtId="0" fontId="8" fillId="0" borderId="0" xfId="0" applyFont="1" applyFill="1" applyAlignment="1" applyProtection="1">
      <alignment horizontal="left" vertical="center"/>
    </xf>
    <xf numFmtId="0" fontId="9" fillId="0" borderId="0" xfId="0" applyFont="1" applyFill="1" applyProtection="1"/>
    <xf numFmtId="0" fontId="8" fillId="0" borderId="0" xfId="0" applyFont="1" applyFill="1" applyAlignment="1" applyProtection="1">
      <alignment horizontal="right"/>
    </xf>
    <xf numFmtId="0" fontId="8" fillId="0" borderId="65" xfId="0" applyFont="1" applyFill="1" applyBorder="1" applyAlignment="1" applyProtection="1">
      <alignment horizontal="left" vertical="center"/>
    </xf>
    <xf numFmtId="0" fontId="8" fillId="0" borderId="0" xfId="0" applyFont="1" applyFill="1" applyAlignment="1" applyProtection="1">
      <alignment horizontal="center"/>
    </xf>
    <xf numFmtId="0" fontId="8" fillId="0" borderId="13" xfId="0" applyFont="1" applyBorder="1" applyProtection="1"/>
    <xf numFmtId="0" fontId="8" fillId="0" borderId="65" xfId="0" applyFont="1" applyFill="1" applyBorder="1" applyProtection="1"/>
    <xf numFmtId="0" fontId="12" fillId="0" borderId="0" xfId="0" applyFont="1" applyFill="1" applyProtection="1"/>
    <xf numFmtId="0" fontId="8" fillId="0" borderId="22" xfId="0" applyFont="1" applyFill="1" applyBorder="1" applyProtection="1"/>
    <xf numFmtId="0" fontId="14" fillId="0" borderId="65" xfId="0" applyFont="1" applyFill="1" applyBorder="1" applyProtection="1"/>
    <xf numFmtId="0" fontId="8" fillId="7" borderId="0" xfId="0" applyFont="1" applyFill="1" applyAlignment="1" applyProtection="1">
      <alignment horizontal="left" vertical="center"/>
    </xf>
    <xf numFmtId="2" fontId="9" fillId="7" borderId="0" xfId="0" applyNumberFormat="1" applyFont="1" applyFill="1" applyProtection="1"/>
    <xf numFmtId="0" fontId="8" fillId="7" borderId="0" xfId="0" applyFont="1" applyFill="1" applyAlignment="1" applyProtection="1">
      <alignment horizontal="left"/>
    </xf>
    <xf numFmtId="0" fontId="14" fillId="0" borderId="53" xfId="0" applyFont="1" applyBorder="1" applyProtection="1"/>
    <xf numFmtId="0" fontId="8" fillId="0" borderId="38" xfId="0" applyFont="1" applyFill="1" applyBorder="1" applyProtection="1"/>
    <xf numFmtId="0" fontId="8" fillId="0" borderId="53" xfId="0" applyFont="1" applyFill="1" applyBorder="1" applyProtection="1"/>
    <xf numFmtId="0" fontId="8" fillId="0" borderId="2" xfId="0" applyFont="1" applyFill="1" applyBorder="1" applyProtection="1"/>
    <xf numFmtId="0" fontId="8" fillId="0" borderId="3" xfId="0" applyFont="1" applyFill="1" applyBorder="1" applyProtection="1"/>
    <xf numFmtId="0" fontId="26" fillId="0" borderId="0" xfId="0" applyFont="1" applyProtection="1"/>
    <xf numFmtId="0" fontId="8" fillId="0" borderId="4" xfId="0" applyFont="1" applyFill="1" applyBorder="1" applyProtection="1"/>
    <xf numFmtId="0" fontId="8" fillId="0" borderId="5" xfId="0" applyFont="1" applyFill="1" applyBorder="1" applyProtection="1"/>
    <xf numFmtId="0" fontId="8" fillId="0" borderId="6" xfId="0" applyFont="1" applyFill="1" applyBorder="1" applyProtection="1"/>
    <xf numFmtId="0" fontId="8" fillId="0" borderId="7" xfId="0" applyFont="1" applyFill="1" applyBorder="1" applyProtection="1"/>
    <xf numFmtId="0" fontId="8" fillId="7" borderId="0" xfId="0" applyFont="1" applyFill="1" applyAlignment="1" applyProtection="1">
      <alignment vertical="center"/>
    </xf>
    <xf numFmtId="0" fontId="13" fillId="0" borderId="53" xfId="0" applyFont="1" applyFill="1" applyBorder="1" applyProtection="1"/>
    <xf numFmtId="0" fontId="28" fillId="0" borderId="0" xfId="0" applyFont="1" applyFill="1" applyBorder="1" applyProtection="1"/>
    <xf numFmtId="0" fontId="13" fillId="0" borderId="0" xfId="0" applyFont="1" applyFill="1" applyBorder="1" applyProtection="1"/>
    <xf numFmtId="0" fontId="26" fillId="0" borderId="0" xfId="0" applyFont="1" applyFill="1" applyProtection="1"/>
    <xf numFmtId="0" fontId="10" fillId="0" borderId="0" xfId="0" applyFont="1" applyFill="1" applyProtection="1"/>
    <xf numFmtId="0" fontId="12" fillId="0" borderId="0" xfId="0" applyFont="1" applyFill="1" applyAlignment="1" applyProtection="1">
      <alignment horizontal="left" vertical="center"/>
    </xf>
    <xf numFmtId="0" fontId="8" fillId="0" borderId="0" xfId="0" quotePrefix="1" applyFont="1" applyFill="1" applyAlignment="1" applyProtection="1">
      <alignment horizontal="left" vertical="center"/>
    </xf>
    <xf numFmtId="0" fontId="25" fillId="0" borderId="1" xfId="0" applyFont="1" applyFill="1" applyBorder="1" applyAlignment="1" applyProtection="1">
      <alignment horizontal="right"/>
    </xf>
    <xf numFmtId="0" fontId="8" fillId="0" borderId="0" xfId="0" applyFont="1" applyFill="1" applyAlignment="1" applyProtection="1">
      <alignment horizontal="left"/>
    </xf>
    <xf numFmtId="0" fontId="26" fillId="0" borderId="1" xfId="0" applyFont="1" applyFill="1" applyBorder="1" applyProtection="1"/>
    <xf numFmtId="0" fontId="28" fillId="0" borderId="0" xfId="0" applyFont="1" applyFill="1" applyProtection="1"/>
    <xf numFmtId="0" fontId="8" fillId="0" borderId="9" xfId="0" applyFont="1" applyFill="1" applyBorder="1" applyProtection="1"/>
    <xf numFmtId="0" fontId="8" fillId="0" borderId="10" xfId="0" applyFont="1" applyFill="1" applyBorder="1" applyAlignment="1" applyProtection="1">
      <alignment horizontal="center"/>
    </xf>
    <xf numFmtId="0" fontId="8" fillId="0" borderId="64" xfId="0" applyFont="1" applyFill="1" applyBorder="1" applyProtection="1"/>
    <xf numFmtId="0" fontId="9" fillId="0" borderId="63" xfId="0" applyFont="1" applyFill="1" applyBorder="1" applyAlignment="1" applyProtection="1">
      <alignment horizontal="left" vertical="center"/>
    </xf>
    <xf numFmtId="2" fontId="8" fillId="0" borderId="0" xfId="0" applyNumberFormat="1" applyFont="1" applyFill="1" applyProtection="1"/>
    <xf numFmtId="0" fontId="8" fillId="0" borderId="59" xfId="0" applyFont="1" applyFill="1" applyBorder="1" applyAlignment="1" applyProtection="1">
      <alignment horizontal="center"/>
    </xf>
    <xf numFmtId="0" fontId="14" fillId="0" borderId="43" xfId="0" applyFont="1" applyFill="1" applyBorder="1" applyAlignment="1" applyProtection="1">
      <alignment horizontal="left" vertical="center"/>
    </xf>
    <xf numFmtId="0" fontId="8" fillId="0" borderId="57" xfId="0" applyFont="1" applyFill="1" applyBorder="1" applyAlignment="1" applyProtection="1">
      <alignment horizontal="center"/>
    </xf>
    <xf numFmtId="0" fontId="14" fillId="0" borderId="56" xfId="0" applyFont="1" applyFill="1" applyBorder="1" applyAlignment="1" applyProtection="1">
      <alignment horizontal="left" vertical="center"/>
    </xf>
    <xf numFmtId="0" fontId="9" fillId="0" borderId="0" xfId="0" applyFont="1" applyFill="1" applyAlignment="1" applyProtection="1">
      <alignment horizontal="left"/>
    </xf>
    <xf numFmtId="0" fontId="27" fillId="0" borderId="0" xfId="0" applyFont="1" applyFill="1" applyProtection="1"/>
    <xf numFmtId="0" fontId="0" fillId="0" borderId="0" xfId="0" applyAlignment="1" applyProtection="1">
      <alignment vertical="center"/>
    </xf>
    <xf numFmtId="0" fontId="14" fillId="0" borderId="0" xfId="0" applyFont="1" applyFill="1" applyAlignment="1" applyProtection="1">
      <alignment horizontal="left" vertical="center"/>
    </xf>
    <xf numFmtId="0" fontId="8" fillId="0" borderId="0" xfId="0" applyFont="1" applyBorder="1" applyProtection="1"/>
    <xf numFmtId="0" fontId="14" fillId="0" borderId="0" xfId="0" applyFont="1" applyProtection="1"/>
    <xf numFmtId="0" fontId="46" fillId="0" borderId="0" xfId="0" applyFont="1" applyAlignment="1" applyProtection="1">
      <alignment vertical="center"/>
    </xf>
    <xf numFmtId="0" fontId="0" fillId="0" borderId="0" xfId="0" applyBorder="1" applyAlignment="1" applyProtection="1">
      <alignment vertical="center"/>
    </xf>
    <xf numFmtId="0" fontId="46" fillId="0" borderId="0" xfId="0" applyFont="1" applyBorder="1" applyAlignment="1" applyProtection="1">
      <alignment vertical="center"/>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1" xfId="0" applyFont="1" applyBorder="1" applyAlignment="1" applyProtection="1">
      <alignment horizontal="center"/>
      <protection locked="0"/>
    </xf>
    <xf numFmtId="0" fontId="13" fillId="0" borderId="2"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2" fillId="0" borderId="6" xfId="0" applyFont="1" applyFill="1" applyBorder="1" applyAlignment="1" applyProtection="1">
      <alignment vertical="center"/>
      <protection locked="0"/>
    </xf>
    <xf numFmtId="0" fontId="28" fillId="0" borderId="9" xfId="0" applyFont="1" applyFill="1" applyBorder="1" applyAlignment="1">
      <alignment vertical="center"/>
    </xf>
    <xf numFmtId="0" fontId="13" fillId="0" borderId="0" xfId="0" applyFont="1" applyFill="1" applyBorder="1" applyAlignment="1">
      <alignment vertical="center"/>
    </xf>
    <xf numFmtId="0" fontId="55" fillId="0" borderId="0" xfId="0" applyFont="1" applyFill="1" applyBorder="1" applyAlignment="1" applyProtection="1">
      <alignment vertical="center"/>
      <protection locked="0"/>
    </xf>
    <xf numFmtId="0" fontId="8" fillId="0" borderId="0" xfId="0" applyFont="1" applyFill="1" applyBorder="1" applyProtection="1">
      <protection locked="0"/>
    </xf>
    <xf numFmtId="0" fontId="36" fillId="0" borderId="0" xfId="0" applyFont="1" applyProtection="1"/>
    <xf numFmtId="0" fontId="12" fillId="0" borderId="0" xfId="0" applyFont="1" applyFill="1" applyBorder="1" applyProtection="1"/>
    <xf numFmtId="0" fontId="13" fillId="19" borderId="0" xfId="0" applyFont="1" applyFill="1" applyBorder="1" applyAlignment="1" applyProtection="1">
      <alignment horizontal="left" vertical="center"/>
      <protection locked="0"/>
    </xf>
    <xf numFmtId="0" fontId="28" fillId="0" borderId="4" xfId="0" applyFont="1" applyFill="1" applyBorder="1" applyAlignment="1" applyProtection="1">
      <alignment vertical="center"/>
      <protection locked="0"/>
    </xf>
    <xf numFmtId="0" fontId="13" fillId="0" borderId="24" xfId="0" applyFont="1" applyFill="1" applyBorder="1" applyAlignment="1">
      <alignment vertical="center"/>
    </xf>
    <xf numFmtId="0" fontId="13" fillId="0" borderId="48" xfId="0" applyFont="1" applyFill="1" applyBorder="1" applyAlignment="1">
      <alignment vertical="center"/>
    </xf>
    <xf numFmtId="0" fontId="13" fillId="0" borderId="60" xfId="0" applyFont="1" applyFill="1" applyBorder="1" applyAlignment="1">
      <alignment vertical="center"/>
    </xf>
    <xf numFmtId="0" fontId="13" fillId="0" borderId="21" xfId="0" applyFont="1" applyFill="1" applyBorder="1" applyAlignment="1">
      <alignment vertical="center"/>
    </xf>
    <xf numFmtId="0" fontId="13" fillId="0" borderId="21" xfId="0" applyFont="1" applyFill="1" applyBorder="1"/>
    <xf numFmtId="0" fontId="13" fillId="0" borderId="23" xfId="0" applyFont="1" applyFill="1" applyBorder="1"/>
    <xf numFmtId="0" fontId="13" fillId="0" borderId="17" xfId="0" applyFont="1" applyFill="1" applyBorder="1" applyAlignment="1" applyProtection="1">
      <alignment horizontal="center"/>
      <protection locked="0"/>
    </xf>
    <xf numFmtId="0" fontId="12" fillId="0" borderId="17" xfId="0" applyFont="1" applyFill="1" applyBorder="1"/>
    <xf numFmtId="0" fontId="13" fillId="0" borderId="17" xfId="0" applyFont="1" applyFill="1" applyBorder="1" applyAlignment="1" applyProtection="1">
      <alignment horizontal="left"/>
      <protection locked="0"/>
    </xf>
    <xf numFmtId="0" fontId="13" fillId="0" borderId="106" xfId="0" applyFont="1" applyFill="1" applyBorder="1"/>
    <xf numFmtId="0" fontId="13" fillId="0" borderId="48" xfId="0" applyFont="1" applyFill="1" applyBorder="1" applyAlignment="1" applyProtection="1">
      <alignment vertical="center"/>
      <protection locked="0"/>
    </xf>
    <xf numFmtId="0" fontId="13" fillId="0" borderId="107" xfId="0" applyFont="1" applyFill="1" applyBorder="1" applyAlignment="1" applyProtection="1">
      <alignment vertical="center" shrinkToFit="1"/>
      <protection locked="0"/>
    </xf>
    <xf numFmtId="178" fontId="13" fillId="2"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3" fillId="0" borderId="0" xfId="0" applyFont="1" applyFill="1" applyBorder="1" applyAlignment="1" applyProtection="1">
      <alignment horizontal="center"/>
      <protection locked="0"/>
    </xf>
    <xf numFmtId="0" fontId="49" fillId="0" borderId="0" xfId="2" applyFont="1" applyBorder="1" applyAlignment="1">
      <alignment horizontal="center" vertical="center"/>
    </xf>
    <xf numFmtId="0" fontId="48" fillId="0" borderId="0" xfId="2" applyFont="1" applyBorder="1" applyAlignment="1">
      <alignment horizontal="center" vertical="center"/>
    </xf>
    <xf numFmtId="0" fontId="51" fillId="0" borderId="0" xfId="2" applyFont="1" applyBorder="1" applyAlignment="1"/>
    <xf numFmtId="0" fontId="53" fillId="0" borderId="86" xfId="2" applyFont="1" applyBorder="1" applyAlignment="1">
      <alignment horizontal="center" vertical="center" textRotation="255" shrinkToFit="1"/>
    </xf>
    <xf numFmtId="0" fontId="53" fillId="0" borderId="87" xfId="2" applyFont="1" applyBorder="1" applyAlignment="1">
      <alignment horizontal="distributed" vertical="center" wrapText="1"/>
    </xf>
    <xf numFmtId="49" fontId="50" fillId="2" borderId="86" xfId="2" applyNumberFormat="1" applyFont="1" applyFill="1" applyBorder="1" applyAlignment="1" applyProtection="1">
      <alignment horizontal="left" vertical="center" wrapText="1"/>
      <protection locked="0"/>
    </xf>
    <xf numFmtId="49" fontId="53" fillId="0" borderId="87" xfId="2" applyNumberFormat="1" applyFont="1" applyBorder="1" applyAlignment="1" applyProtection="1">
      <alignment horizontal="right" vertical="center" wrapText="1"/>
    </xf>
    <xf numFmtId="49" fontId="50" fillId="2" borderId="88" xfId="2" applyNumberFormat="1" applyFont="1" applyFill="1" applyBorder="1" applyAlignment="1" applyProtection="1">
      <alignment horizontal="left" vertical="center" wrapText="1"/>
      <protection locked="0"/>
    </xf>
    <xf numFmtId="0" fontId="53" fillId="0" borderId="86" xfId="2" applyFont="1" applyBorder="1" applyAlignment="1">
      <alignment horizontal="center" vertical="center" textRotation="255" wrapText="1"/>
    </xf>
    <xf numFmtId="49" fontId="50" fillId="2" borderId="89" xfId="2" applyNumberFormat="1" applyFont="1" applyFill="1" applyBorder="1" applyAlignment="1" applyProtection="1">
      <alignment horizontal="left" vertical="center" wrapText="1"/>
      <protection locked="0"/>
    </xf>
    <xf numFmtId="0" fontId="53" fillId="0" borderId="86" xfId="2" applyFont="1" applyBorder="1" applyAlignment="1">
      <alignment horizontal="distributed" vertical="center"/>
    </xf>
    <xf numFmtId="49" fontId="53" fillId="0" borderId="87" xfId="2" applyNumberFormat="1" applyFont="1" applyBorder="1" applyAlignment="1" applyProtection="1">
      <alignment horizontal="right" vertical="center"/>
    </xf>
    <xf numFmtId="49" fontId="50" fillId="2" borderId="88" xfId="2" applyNumberFormat="1" applyFont="1" applyFill="1" applyBorder="1" applyAlignment="1" applyProtection="1">
      <alignment horizontal="left" vertical="center"/>
      <protection locked="0"/>
    </xf>
    <xf numFmtId="0" fontId="53" fillId="0" borderId="87" xfId="2" applyFont="1" applyBorder="1" applyAlignment="1">
      <alignment horizontal="right" vertical="center"/>
    </xf>
    <xf numFmtId="49" fontId="50" fillId="2" borderId="90" xfId="2" applyNumberFormat="1" applyFont="1" applyFill="1" applyBorder="1" applyAlignment="1" applyProtection="1">
      <alignment horizontal="left" vertical="center" wrapText="1"/>
      <protection locked="0"/>
    </xf>
    <xf numFmtId="0" fontId="53" fillId="0" borderId="86" xfId="2" applyFont="1" applyBorder="1" applyAlignment="1">
      <alignment horizontal="distributed" vertical="center" wrapText="1"/>
    </xf>
    <xf numFmtId="49" fontId="50" fillId="0" borderId="86" xfId="2" applyNumberFormat="1" applyFont="1" applyBorder="1" applyAlignment="1" applyProtection="1">
      <alignment horizontal="center" vertical="center"/>
    </xf>
    <xf numFmtId="0" fontId="53" fillId="0" borderId="86" xfId="2" applyFont="1" applyBorder="1" applyAlignment="1">
      <alignment horizontal="distributed" vertical="top"/>
    </xf>
    <xf numFmtId="0" fontId="53" fillId="0" borderId="86" xfId="2" applyFont="1" applyBorder="1" applyAlignment="1">
      <alignment vertical="center"/>
    </xf>
    <xf numFmtId="181" fontId="50" fillId="2" borderId="90" xfId="2" applyNumberFormat="1" applyFont="1" applyFill="1" applyBorder="1" applyAlignment="1" applyProtection="1">
      <alignment vertical="center"/>
      <protection locked="0"/>
    </xf>
    <xf numFmtId="177" fontId="50" fillId="2" borderId="87" xfId="2" applyNumberFormat="1" applyFont="1" applyFill="1" applyBorder="1" applyAlignment="1" applyProtection="1">
      <alignment vertical="center"/>
      <protection locked="0"/>
    </xf>
    <xf numFmtId="0" fontId="53" fillId="0" borderId="95" xfId="2" applyFont="1" applyBorder="1" applyAlignment="1" applyProtection="1">
      <alignment vertical="center"/>
    </xf>
    <xf numFmtId="49" fontId="50" fillId="2" borderId="94" xfId="2" applyNumberFormat="1" applyFont="1" applyFill="1" applyBorder="1" applyAlignment="1" applyProtection="1">
      <alignment vertical="center"/>
      <protection locked="0"/>
    </xf>
    <xf numFmtId="0" fontId="54" fillId="0" borderId="86" xfId="2" applyFont="1" applyBorder="1" applyAlignment="1">
      <alignment vertical="center"/>
    </xf>
    <xf numFmtId="0" fontId="53" fillId="0" borderId="93" xfId="2" applyFont="1" applyBorder="1" applyAlignment="1" applyProtection="1">
      <alignment vertical="center"/>
    </xf>
    <xf numFmtId="177" fontId="50" fillId="2" borderId="93" xfId="2" applyNumberFormat="1" applyFont="1" applyFill="1" applyBorder="1" applyAlignment="1" applyProtection="1">
      <alignment vertical="center"/>
      <protection locked="0"/>
    </xf>
    <xf numFmtId="177" fontId="50" fillId="2" borderId="95" xfId="2" applyNumberFormat="1" applyFont="1" applyFill="1" applyBorder="1" applyAlignment="1" applyProtection="1">
      <alignment vertical="center"/>
      <protection locked="0"/>
    </xf>
    <xf numFmtId="177" fontId="50" fillId="2" borderId="97" xfId="2" applyNumberFormat="1" applyFont="1" applyFill="1" applyBorder="1" applyAlignment="1" applyProtection="1">
      <alignment vertical="center"/>
      <protection locked="0"/>
    </xf>
    <xf numFmtId="49" fontId="50" fillId="2" borderId="86" xfId="2" applyNumberFormat="1" applyFont="1" applyFill="1" applyBorder="1" applyAlignment="1" applyProtection="1">
      <alignment horizontal="left" vertical="center"/>
      <protection locked="0"/>
    </xf>
    <xf numFmtId="0" fontId="54" fillId="0" borderId="0" xfId="2" applyFont="1" applyBorder="1" applyAlignment="1">
      <alignment wrapText="1" shrinkToFit="1"/>
    </xf>
    <xf numFmtId="0" fontId="53" fillId="0" borderId="0" xfId="2" applyFont="1" applyBorder="1" applyAlignment="1">
      <alignment wrapText="1" shrinkToFit="1"/>
    </xf>
    <xf numFmtId="0" fontId="50" fillId="0" borderId="0" xfId="2" applyFont="1">
      <alignment vertical="center"/>
    </xf>
    <xf numFmtId="177" fontId="50" fillId="2" borderId="87" xfId="2" applyNumberFormat="1" applyFont="1" applyFill="1" applyBorder="1" applyAlignment="1" applyProtection="1">
      <alignment horizontal="right" vertical="center"/>
      <protection locked="0"/>
    </xf>
    <xf numFmtId="49" fontId="53" fillId="0" borderId="91" xfId="2" applyNumberFormat="1" applyFont="1" applyBorder="1" applyAlignment="1" applyProtection="1">
      <alignment horizontal="center" vertical="center"/>
    </xf>
    <xf numFmtId="176" fontId="50" fillId="2" borderId="91" xfId="2" applyNumberFormat="1" applyFont="1" applyFill="1" applyBorder="1" applyAlignment="1" applyProtection="1">
      <alignment horizontal="right" vertical="center"/>
      <protection locked="0"/>
    </xf>
    <xf numFmtId="0" fontId="49" fillId="0" borderId="0" xfId="2" applyFont="1" applyBorder="1" applyAlignment="1">
      <alignment horizontal="center" vertical="center" shrinkToFit="1"/>
    </xf>
    <xf numFmtId="0" fontId="48" fillId="0" borderId="0" xfId="2" applyFont="1" applyBorder="1" applyAlignment="1">
      <alignment horizontal="center" vertical="center" shrinkToFit="1"/>
    </xf>
    <xf numFmtId="49" fontId="50" fillId="2" borderId="86" xfId="2" applyNumberFormat="1" applyFont="1" applyFill="1" applyBorder="1" applyAlignment="1" applyProtection="1">
      <alignment vertical="center" wrapText="1"/>
      <protection locked="0"/>
    </xf>
    <xf numFmtId="49" fontId="50" fillId="2" borderId="89" xfId="2" applyNumberFormat="1" applyFont="1" applyFill="1" applyBorder="1" applyAlignment="1" applyProtection="1">
      <alignment vertical="center" wrapText="1"/>
      <protection locked="0"/>
    </xf>
    <xf numFmtId="49" fontId="50" fillId="2" borderId="88" xfId="2" applyNumberFormat="1" applyFont="1" applyFill="1" applyBorder="1" applyAlignment="1" applyProtection="1">
      <alignment vertical="center"/>
      <protection locked="0"/>
    </xf>
    <xf numFmtId="49" fontId="50" fillId="2" borderId="90" xfId="2" applyNumberFormat="1" applyFont="1" applyFill="1" applyBorder="1" applyAlignment="1" applyProtection="1">
      <alignment vertical="center" wrapText="1"/>
      <protection locked="0"/>
    </xf>
    <xf numFmtId="49" fontId="50" fillId="2" borderId="86" xfId="2" applyNumberFormat="1" applyFont="1" applyFill="1" applyBorder="1" applyAlignment="1" applyProtection="1">
      <alignment horizontal="center" vertical="center" wrapText="1"/>
      <protection locked="0"/>
    </xf>
    <xf numFmtId="0" fontId="13" fillId="2" borderId="35"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178" fontId="13" fillId="2" borderId="69" xfId="0" applyNumberFormat="1" applyFont="1" applyFill="1" applyBorder="1" applyAlignment="1" applyProtection="1">
      <alignment horizontal="center" vertical="center"/>
      <protection locked="0"/>
    </xf>
    <xf numFmtId="178" fontId="13" fillId="2" borderId="70" xfId="0" applyNumberFormat="1" applyFont="1" applyFill="1" applyBorder="1" applyAlignment="1" applyProtection="1">
      <alignment horizontal="center" vertical="center"/>
      <protection locked="0"/>
    </xf>
    <xf numFmtId="178" fontId="13" fillId="2" borderId="71" xfId="0" applyNumberFormat="1" applyFont="1" applyFill="1" applyBorder="1" applyAlignment="1" applyProtection="1">
      <alignment horizontal="center" vertical="center"/>
      <protection locked="0"/>
    </xf>
    <xf numFmtId="0" fontId="13" fillId="0" borderId="57" xfId="0" applyFont="1" applyFill="1" applyBorder="1" applyAlignment="1" applyProtection="1">
      <alignment horizontal="center"/>
      <protection locked="0"/>
    </xf>
    <xf numFmtId="0" fontId="13" fillId="0" borderId="7" xfId="0" applyFont="1" applyFill="1" applyBorder="1" applyAlignment="1" applyProtection="1">
      <alignment horizontal="center"/>
      <protection locked="0"/>
    </xf>
    <xf numFmtId="0" fontId="12" fillId="0" borderId="9" xfId="0"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0" fontId="12" fillId="0" borderId="33" xfId="0" applyFont="1" applyFill="1" applyBorder="1" applyAlignment="1" applyProtection="1">
      <alignment vertical="center"/>
      <protection locked="0"/>
    </xf>
    <xf numFmtId="178" fontId="13" fillId="2" borderId="35" xfId="0" applyNumberFormat="1" applyFont="1" applyFill="1" applyBorder="1" applyAlignment="1" applyProtection="1">
      <alignment horizontal="center" vertical="center"/>
      <protection locked="0"/>
    </xf>
    <xf numFmtId="178" fontId="13" fillId="2" borderId="36" xfId="0" applyNumberFormat="1" applyFont="1" applyFill="1" applyBorder="1" applyAlignment="1" applyProtection="1">
      <alignment horizontal="center" vertical="center"/>
      <protection locked="0"/>
    </xf>
    <xf numFmtId="178" fontId="13" fillId="2" borderId="37" xfId="0" applyNumberFormat="1" applyFont="1" applyFill="1" applyBorder="1" applyAlignment="1" applyProtection="1">
      <alignment horizontal="center" vertical="center"/>
      <protection locked="0"/>
    </xf>
    <xf numFmtId="0" fontId="13" fillId="0" borderId="34"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0" fontId="13" fillId="0" borderId="1" xfId="0" applyFont="1" applyBorder="1" applyAlignment="1" applyProtection="1">
      <alignment horizontal="center"/>
      <protection locked="0"/>
    </xf>
    <xf numFmtId="178" fontId="13" fillId="2" borderId="59" xfId="0" applyNumberFormat="1" applyFont="1" applyFill="1" applyBorder="1" applyAlignment="1" applyProtection="1">
      <alignment horizontal="center" vertical="center"/>
      <protection locked="0"/>
    </xf>
    <xf numFmtId="178" fontId="13" fillId="2" borderId="0" xfId="0" applyNumberFormat="1" applyFont="1" applyFill="1" applyBorder="1" applyAlignment="1" applyProtection="1">
      <alignment horizontal="center" vertical="center"/>
      <protection locked="0"/>
    </xf>
    <xf numFmtId="0" fontId="13" fillId="0" borderId="14" xfId="0" applyFont="1" applyFill="1" applyBorder="1" applyAlignment="1" applyProtection="1">
      <alignment horizontal="center"/>
      <protection locked="0"/>
    </xf>
    <xf numFmtId="0" fontId="13" fillId="0" borderId="9"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13" fillId="0" borderId="33" xfId="0" applyFont="1" applyFill="1" applyBorder="1" applyAlignment="1" applyProtection="1">
      <alignment horizontal="left" vertical="center" wrapText="1"/>
      <protection locked="0"/>
    </xf>
    <xf numFmtId="0" fontId="13" fillId="0" borderId="57"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3" fillId="2" borderId="35" xfId="0" applyFont="1" applyFill="1" applyBorder="1" applyAlignment="1" applyProtection="1">
      <alignment horizontal="center"/>
      <protection locked="0"/>
    </xf>
    <xf numFmtId="0" fontId="13" fillId="2" borderId="36" xfId="0" applyFont="1" applyFill="1" applyBorder="1" applyAlignment="1" applyProtection="1">
      <alignment horizontal="center"/>
      <protection locked="0"/>
    </xf>
    <xf numFmtId="0" fontId="13" fillId="2" borderId="37" xfId="0" applyFont="1" applyFill="1" applyBorder="1" applyAlignment="1" applyProtection="1">
      <alignment horizontal="center"/>
      <protection locked="0"/>
    </xf>
    <xf numFmtId="0" fontId="13" fillId="0" borderId="11" xfId="0" applyFont="1" applyFill="1" applyBorder="1" applyAlignment="1" applyProtection="1">
      <alignment horizontal="center" vertical="center" shrinkToFit="1"/>
      <protection locked="0"/>
    </xf>
    <xf numFmtId="0" fontId="13" fillId="2" borderId="69" xfId="0" applyFont="1" applyFill="1" applyBorder="1" applyAlignment="1" applyProtection="1">
      <alignment horizontal="center"/>
      <protection locked="0"/>
    </xf>
    <xf numFmtId="0" fontId="13" fillId="2" borderId="70" xfId="0" applyFont="1" applyFill="1" applyBorder="1" applyAlignment="1" applyProtection="1">
      <alignment horizontal="center"/>
      <protection locked="0"/>
    </xf>
    <xf numFmtId="0" fontId="13" fillId="2" borderId="71" xfId="0" applyFont="1" applyFill="1" applyBorder="1" applyAlignment="1" applyProtection="1">
      <alignment horizontal="center"/>
      <protection locked="0"/>
    </xf>
    <xf numFmtId="0" fontId="13" fillId="2" borderId="64" xfId="0" applyFont="1" applyFill="1" applyBorder="1" applyAlignment="1" applyProtection="1">
      <alignment horizontal="center"/>
      <protection locked="0"/>
    </xf>
    <xf numFmtId="0" fontId="13" fillId="2" borderId="62" xfId="0" applyFont="1" applyFill="1" applyBorder="1" applyAlignment="1" applyProtection="1">
      <alignment horizontal="center"/>
      <protection locked="0"/>
    </xf>
    <xf numFmtId="0" fontId="13" fillId="2" borderId="63" xfId="0" applyFont="1" applyFill="1" applyBorder="1" applyAlignment="1" applyProtection="1">
      <alignment horizontal="center"/>
      <protection locked="0"/>
    </xf>
    <xf numFmtId="40" fontId="13" fillId="4" borderId="60" xfId="1" applyNumberFormat="1" applyFont="1" applyFill="1" applyBorder="1" applyAlignment="1" applyProtection="1">
      <alignment horizontal="center" vertical="center"/>
      <protection locked="0"/>
    </xf>
    <xf numFmtId="40" fontId="13" fillId="4" borderId="21" xfId="1" applyNumberFormat="1" applyFont="1" applyFill="1" applyBorder="1" applyAlignment="1" applyProtection="1">
      <alignment horizontal="center" vertical="center"/>
      <protection locked="0"/>
    </xf>
    <xf numFmtId="40" fontId="13" fillId="4" borderId="83" xfId="1" applyNumberFormat="1" applyFont="1" applyFill="1" applyBorder="1" applyAlignment="1" applyProtection="1">
      <alignment horizontal="center" vertical="center"/>
      <protection locked="0"/>
    </xf>
    <xf numFmtId="178" fontId="13" fillId="2" borderId="64" xfId="0" applyNumberFormat="1" applyFont="1" applyFill="1" applyBorder="1" applyAlignment="1" applyProtection="1">
      <alignment horizontal="center" vertical="center"/>
      <protection locked="0"/>
    </xf>
    <xf numFmtId="178" fontId="13" fillId="2" borderId="62" xfId="0" applyNumberFormat="1" applyFont="1" applyFill="1" applyBorder="1" applyAlignment="1" applyProtection="1">
      <alignment horizontal="center" vertical="center"/>
      <protection locked="0"/>
    </xf>
    <xf numFmtId="178" fontId="13" fillId="2" borderId="63" xfId="0" applyNumberFormat="1" applyFont="1" applyFill="1" applyBorder="1" applyAlignment="1" applyProtection="1">
      <alignment horizontal="center" vertical="center"/>
      <protection locked="0"/>
    </xf>
    <xf numFmtId="0" fontId="13" fillId="0" borderId="13" xfId="0" applyFont="1" applyBorder="1" applyAlignment="1" applyProtection="1">
      <alignment horizontal="center"/>
      <protection locked="0"/>
    </xf>
    <xf numFmtId="178" fontId="13" fillId="2" borderId="43" xfId="0" applyNumberFormat="1" applyFont="1" applyFill="1" applyBorder="1" applyAlignment="1" applyProtection="1">
      <alignment horizontal="center" vertical="center"/>
      <protection locked="0"/>
    </xf>
    <xf numFmtId="2" fontId="13" fillId="2" borderId="35" xfId="0" applyNumberFormat="1" applyFont="1" applyFill="1" applyBorder="1" applyAlignment="1" applyProtection="1">
      <alignment horizontal="center"/>
      <protection locked="0"/>
    </xf>
    <xf numFmtId="2" fontId="13" fillId="2" borderId="36" xfId="0" applyNumberFormat="1" applyFont="1" applyFill="1" applyBorder="1" applyAlignment="1" applyProtection="1">
      <alignment horizontal="center"/>
      <protection locked="0"/>
    </xf>
    <xf numFmtId="2" fontId="13" fillId="2" borderId="37" xfId="0" applyNumberFormat="1" applyFont="1" applyFill="1" applyBorder="1" applyAlignment="1" applyProtection="1">
      <alignment horizontal="center"/>
      <protection locked="0"/>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84"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0" fontId="13" fillId="0" borderId="85" xfId="0" applyFont="1" applyFill="1" applyBorder="1" applyAlignment="1" applyProtection="1">
      <alignment horizontal="center" vertical="center"/>
      <protection locked="0"/>
    </xf>
    <xf numFmtId="0" fontId="13" fillId="0" borderId="84" xfId="0" applyFont="1" applyFill="1" applyBorder="1" applyAlignment="1" applyProtection="1">
      <alignment horizontal="center" vertical="center" shrinkToFit="1"/>
      <protection locked="0"/>
    </xf>
    <xf numFmtId="0" fontId="13" fillId="0" borderId="32" xfId="0" applyFont="1" applyFill="1" applyBorder="1" applyAlignment="1" applyProtection="1">
      <alignment horizontal="center" vertical="center" shrinkToFit="1"/>
      <protection locked="0"/>
    </xf>
    <xf numFmtId="0" fontId="13" fillId="0" borderId="85" xfId="0" applyFont="1" applyFill="1" applyBorder="1" applyAlignment="1" applyProtection="1">
      <alignment horizontal="center" vertical="center" shrinkToFit="1"/>
      <protection locked="0"/>
    </xf>
    <xf numFmtId="0" fontId="13" fillId="0" borderId="4"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0" fontId="13" fillId="0" borderId="15" xfId="0" applyFont="1" applyFill="1" applyBorder="1" applyAlignment="1" applyProtection="1">
      <alignment horizontal="center" vertical="center" shrinkToFit="1"/>
      <protection locked="0"/>
    </xf>
    <xf numFmtId="40" fontId="13" fillId="9" borderId="45" xfId="0" applyNumberFormat="1" applyFont="1" applyFill="1" applyBorder="1" applyAlignment="1" applyProtection="1">
      <alignment horizontal="center" vertical="center"/>
      <protection locked="0"/>
    </xf>
    <xf numFmtId="40" fontId="40" fillId="9" borderId="46" xfId="0" applyNumberFormat="1" applyFont="1" applyFill="1" applyBorder="1" applyProtection="1">
      <protection locked="0"/>
    </xf>
    <xf numFmtId="40" fontId="40" fillId="9" borderId="47" xfId="0" applyNumberFormat="1" applyFont="1" applyFill="1" applyBorder="1" applyProtection="1">
      <protection locked="0"/>
    </xf>
    <xf numFmtId="0" fontId="21" fillId="9" borderId="35" xfId="0" applyFont="1" applyFill="1" applyBorder="1" applyAlignment="1" applyProtection="1">
      <alignment horizontal="center" vertical="center"/>
      <protection locked="0"/>
    </xf>
    <xf numFmtId="0" fontId="21" fillId="9" borderId="36" xfId="0" applyFont="1" applyFill="1" applyBorder="1" applyAlignment="1" applyProtection="1">
      <alignment horizontal="center" vertical="center"/>
      <protection locked="0"/>
    </xf>
    <xf numFmtId="0" fontId="21" fillId="9" borderId="37" xfId="0" applyFont="1" applyFill="1" applyBorder="1" applyAlignment="1" applyProtection="1">
      <alignment horizontal="center" vertical="center"/>
      <protection locked="0"/>
    </xf>
    <xf numFmtId="0" fontId="13" fillId="9" borderId="35" xfId="0" applyFont="1" applyFill="1" applyBorder="1" applyAlignment="1" applyProtection="1">
      <alignment horizontal="center" vertical="center"/>
      <protection locked="0"/>
    </xf>
    <xf numFmtId="0" fontId="13" fillId="9" borderId="36" xfId="0" applyFont="1" applyFill="1" applyBorder="1" applyAlignment="1" applyProtection="1">
      <alignment horizontal="center" vertical="center"/>
      <protection locked="0"/>
    </xf>
    <xf numFmtId="0" fontId="13" fillId="0" borderId="34"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locked="0"/>
    </xf>
    <xf numFmtId="0" fontId="13" fillId="4" borderId="36" xfId="0"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shrinkToFit="1"/>
      <protection locked="0"/>
    </xf>
    <xf numFmtId="180" fontId="13" fillId="9" borderId="35" xfId="0" applyNumberFormat="1" applyFont="1" applyFill="1" applyBorder="1" applyAlignment="1" applyProtection="1">
      <alignment horizontal="center"/>
      <protection locked="0"/>
    </xf>
    <xf numFmtId="180" fontId="13" fillId="9" borderId="36" xfId="0" applyNumberFormat="1" applyFont="1" applyFill="1" applyBorder="1" applyAlignment="1" applyProtection="1">
      <alignment horizontal="center"/>
      <protection locked="0"/>
    </xf>
    <xf numFmtId="180" fontId="13" fillId="9" borderId="37" xfId="0" applyNumberFormat="1" applyFont="1" applyFill="1" applyBorder="1" applyAlignment="1" applyProtection="1">
      <alignment horizontal="center"/>
      <protection locked="0"/>
    </xf>
    <xf numFmtId="0" fontId="13" fillId="0" borderId="12" xfId="0" applyFont="1" applyFill="1" applyBorder="1" applyAlignment="1" applyProtection="1">
      <alignment horizontal="center"/>
      <protection locked="0"/>
    </xf>
    <xf numFmtId="0" fontId="13" fillId="0" borderId="3" xfId="0" applyFont="1" applyFill="1" applyBorder="1" applyAlignment="1" applyProtection="1">
      <alignment horizontal="center"/>
      <protection locked="0"/>
    </xf>
    <xf numFmtId="0" fontId="12" fillId="2" borderId="35"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28" fillId="10" borderId="9" xfId="0" applyFont="1" applyFill="1" applyBorder="1" applyAlignment="1" applyProtection="1">
      <alignment vertical="center"/>
      <protection locked="0"/>
    </xf>
    <xf numFmtId="0" fontId="28" fillId="10" borderId="10" xfId="0" applyFont="1" applyFill="1" applyBorder="1" applyAlignment="1" applyProtection="1">
      <alignment vertical="center"/>
      <protection locked="0"/>
    </xf>
    <xf numFmtId="0" fontId="28" fillId="10" borderId="14" xfId="0" applyFont="1" applyFill="1" applyBorder="1" applyAlignment="1" applyProtection="1">
      <alignment vertical="center"/>
      <protection locked="0"/>
    </xf>
    <xf numFmtId="0" fontId="28" fillId="10" borderId="11" xfId="0" applyFont="1" applyFill="1" applyBorder="1" applyAlignment="1" applyProtection="1">
      <alignment vertical="center"/>
      <protection locked="0"/>
    </xf>
    <xf numFmtId="0" fontId="28" fillId="0" borderId="6" xfId="0" applyFont="1" applyFill="1" applyBorder="1" applyAlignment="1" applyProtection="1">
      <alignment vertical="center"/>
      <protection locked="0"/>
    </xf>
    <xf numFmtId="0" fontId="28" fillId="0" borderId="14"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0" borderId="5"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33" xfId="0" applyFont="1" applyFill="1" applyBorder="1" applyAlignment="1" applyProtection="1">
      <alignment vertical="center"/>
      <protection locked="0"/>
    </xf>
    <xf numFmtId="2" fontId="13" fillId="2" borderId="69" xfId="0" applyNumberFormat="1" applyFont="1" applyFill="1" applyBorder="1" applyAlignment="1" applyProtection="1">
      <alignment horizontal="center" vertical="center"/>
      <protection locked="0"/>
    </xf>
    <xf numFmtId="2" fontId="13" fillId="2" borderId="70" xfId="0" applyNumberFormat="1" applyFont="1" applyFill="1" applyBorder="1" applyAlignment="1" applyProtection="1">
      <alignment horizontal="center" vertical="center"/>
      <protection locked="0"/>
    </xf>
    <xf numFmtId="2" fontId="13" fillId="2" borderId="71" xfId="0" applyNumberFormat="1"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shrinkToFit="1"/>
      <protection locked="0"/>
    </xf>
    <xf numFmtId="0" fontId="8" fillId="0" borderId="1" xfId="0" applyFont="1" applyFill="1" applyBorder="1" applyAlignment="1">
      <alignment horizontal="center"/>
    </xf>
    <xf numFmtId="0" fontId="14" fillId="0" borderId="1" xfId="0" applyFont="1" applyFill="1" applyBorder="1" applyAlignment="1">
      <alignment horizontal="center"/>
    </xf>
    <xf numFmtId="0" fontId="40" fillId="0" borderId="36" xfId="0" applyFont="1" applyBorder="1" applyAlignment="1" applyProtection="1">
      <alignment vertical="center"/>
      <protection locked="0"/>
    </xf>
    <xf numFmtId="0" fontId="40" fillId="0" borderId="37" xfId="0" applyFont="1" applyBorder="1" applyAlignment="1" applyProtection="1">
      <alignment vertical="center"/>
      <protection locked="0"/>
    </xf>
    <xf numFmtId="0" fontId="28" fillId="0" borderId="10" xfId="0" applyFont="1" applyFill="1" applyBorder="1" applyAlignment="1" applyProtection="1">
      <alignment vertical="center"/>
      <protection locked="0"/>
    </xf>
    <xf numFmtId="0" fontId="28" fillId="0" borderId="11" xfId="0" applyFont="1" applyFill="1" applyBorder="1" applyAlignment="1" applyProtection="1">
      <alignment vertical="center"/>
      <protection locked="0"/>
    </xf>
    <xf numFmtId="0" fontId="13" fillId="2" borderId="35" xfId="0" applyFont="1" applyFill="1" applyBorder="1" applyAlignment="1" applyProtection="1">
      <alignment horizontal="left" vertical="center" shrinkToFit="1"/>
      <protection locked="0"/>
    </xf>
    <xf numFmtId="0" fontId="13" fillId="2" borderId="36" xfId="0" applyFont="1" applyFill="1" applyBorder="1" applyAlignment="1" applyProtection="1">
      <alignment horizontal="left" vertical="center" shrinkToFit="1"/>
      <protection locked="0"/>
    </xf>
    <xf numFmtId="0" fontId="13" fillId="2" borderId="37" xfId="0" applyFont="1" applyFill="1" applyBorder="1" applyAlignment="1" applyProtection="1">
      <alignment horizontal="left" vertical="center" shrinkToFit="1"/>
      <protection locked="0"/>
    </xf>
    <xf numFmtId="40" fontId="13" fillId="4" borderId="39" xfId="1" applyNumberFormat="1" applyFont="1" applyFill="1" applyBorder="1" applyAlignment="1" applyProtection="1">
      <alignment horizontal="center" vertical="center"/>
      <protection locked="0"/>
    </xf>
    <xf numFmtId="40" fontId="13" fillId="4" borderId="17" xfId="1" applyNumberFormat="1" applyFont="1" applyFill="1" applyBorder="1" applyAlignment="1" applyProtection="1">
      <alignment horizontal="center" vertical="center"/>
      <protection locked="0"/>
    </xf>
    <xf numFmtId="40" fontId="13" fillId="4" borderId="55" xfId="1" applyNumberFormat="1"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shrinkToFit="1"/>
      <protection locked="0"/>
    </xf>
    <xf numFmtId="0" fontId="12" fillId="0" borderId="6"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40" fontId="13" fillId="2" borderId="35" xfId="1" applyNumberFormat="1" applyFont="1" applyFill="1" applyBorder="1" applyAlignment="1" applyProtection="1">
      <alignment horizontal="center" vertical="center"/>
      <protection locked="0"/>
    </xf>
    <xf numFmtId="40" fontId="13" fillId="2" borderId="36" xfId="1" applyNumberFormat="1" applyFont="1" applyFill="1" applyBorder="1" applyAlignment="1" applyProtection="1">
      <alignment horizontal="center" vertical="center"/>
      <protection locked="0"/>
    </xf>
    <xf numFmtId="40" fontId="13" fillId="2" borderId="37" xfId="1" applyNumberFormat="1" applyFont="1" applyFill="1" applyBorder="1" applyAlignment="1" applyProtection="1">
      <alignment horizontal="center" vertical="center"/>
      <protection locked="0"/>
    </xf>
    <xf numFmtId="0" fontId="13" fillId="0" borderId="9" xfId="0" applyFont="1" applyFill="1" applyBorder="1" applyAlignment="1" applyProtection="1">
      <alignment horizontal="left" vertical="center"/>
      <protection locked="0"/>
    </xf>
    <xf numFmtId="0" fontId="13" fillId="0" borderId="10" xfId="0" applyFont="1" applyFill="1" applyBorder="1" applyAlignment="1" applyProtection="1">
      <alignment horizontal="left" vertical="center"/>
      <protection locked="0"/>
    </xf>
    <xf numFmtId="0" fontId="13" fillId="0" borderId="33" xfId="0" applyFont="1" applyFill="1" applyBorder="1" applyAlignment="1" applyProtection="1">
      <alignment horizontal="left" vertical="center"/>
      <protection locked="0"/>
    </xf>
    <xf numFmtId="0" fontId="13" fillId="4" borderId="37" xfId="0" applyFont="1" applyFill="1" applyBorder="1" applyAlignment="1" applyProtection="1">
      <alignment horizontal="center" vertical="center"/>
      <protection locked="0"/>
    </xf>
    <xf numFmtId="0" fontId="28" fillId="0" borderId="2" xfId="0" applyFont="1" applyFill="1" applyBorder="1" applyAlignment="1" applyProtection="1">
      <alignment vertical="center"/>
      <protection locked="0"/>
    </xf>
    <xf numFmtId="0" fontId="28" fillId="0" borderId="12" xfId="0" applyFont="1" applyFill="1" applyBorder="1" applyAlignment="1" applyProtection="1">
      <alignment vertical="center"/>
      <protection locked="0"/>
    </xf>
    <xf numFmtId="0" fontId="28" fillId="0" borderId="3" xfId="0" applyFont="1" applyFill="1" applyBorder="1" applyAlignment="1" applyProtection="1">
      <alignment vertical="center"/>
      <protection locked="0"/>
    </xf>
    <xf numFmtId="0" fontId="12" fillId="0" borderId="9" xfId="0" applyFont="1" applyFill="1" applyBorder="1" applyAlignment="1" applyProtection="1">
      <alignment horizontal="left"/>
      <protection locked="0"/>
    </xf>
    <xf numFmtId="0" fontId="13" fillId="0" borderId="1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13" fillId="0" borderId="11" xfId="0" applyFont="1" applyFill="1" applyBorder="1" applyAlignment="1" applyProtection="1">
      <alignment horizontal="left"/>
      <protection locked="0"/>
    </xf>
    <xf numFmtId="0" fontId="21" fillId="9" borderId="68" xfId="0" applyFont="1" applyFill="1" applyBorder="1" applyAlignment="1" applyProtection="1">
      <alignment horizontal="center" vertical="center"/>
      <protection locked="0"/>
    </xf>
    <xf numFmtId="0" fontId="13" fillId="0" borderId="2"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2" fillId="0" borderId="4"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40" fillId="0" borderId="6" xfId="0" applyFont="1" applyFill="1" applyBorder="1" applyAlignment="1" applyProtection="1">
      <alignment horizontal="center"/>
      <protection locked="0"/>
    </xf>
    <xf numFmtId="0" fontId="40" fillId="0" borderId="14" xfId="0" applyFont="1" applyFill="1" applyBorder="1" applyAlignment="1" applyProtection="1">
      <alignment horizontal="center"/>
      <protection locked="0"/>
    </xf>
    <xf numFmtId="0" fontId="40" fillId="0" borderId="7" xfId="0" applyFont="1" applyFill="1" applyBorder="1" applyAlignment="1" applyProtection="1">
      <alignment horizontal="center"/>
      <protection locked="0"/>
    </xf>
    <xf numFmtId="0" fontId="13" fillId="0" borderId="6" xfId="0" applyFont="1" applyFill="1" applyBorder="1" applyAlignment="1" applyProtection="1">
      <alignment horizontal="center" vertical="center" shrinkToFit="1"/>
      <protection locked="0"/>
    </xf>
    <xf numFmtId="0" fontId="13" fillId="0" borderId="56" xfId="0" applyFont="1" applyFill="1" applyBorder="1" applyAlignment="1" applyProtection="1">
      <alignment horizontal="center" vertical="center" shrinkToFit="1"/>
      <protection locked="0"/>
    </xf>
    <xf numFmtId="0" fontId="13" fillId="2" borderId="69" xfId="0" applyFont="1" applyFill="1" applyBorder="1" applyAlignment="1" applyProtection="1">
      <alignment horizontal="center" vertical="center"/>
      <protection locked="0"/>
    </xf>
    <xf numFmtId="0" fontId="13" fillId="2" borderId="70" xfId="0" applyFont="1" applyFill="1" applyBorder="1" applyAlignment="1" applyProtection="1">
      <alignment horizontal="center" vertical="center"/>
      <protection locked="0"/>
    </xf>
    <xf numFmtId="0" fontId="13" fillId="2" borderId="71"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62" xfId="0" applyFont="1" applyFill="1" applyBorder="1" applyAlignment="1" applyProtection="1">
      <alignment horizontal="center" vertical="center"/>
      <protection locked="0"/>
    </xf>
    <xf numFmtId="0" fontId="13" fillId="2" borderId="63" xfId="0" applyFont="1" applyFill="1" applyBorder="1" applyAlignment="1" applyProtection="1">
      <alignment horizontal="center" vertical="center"/>
      <protection locked="0"/>
    </xf>
    <xf numFmtId="0" fontId="13" fillId="0" borderId="50"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13" fillId="0" borderId="61" xfId="0" applyFont="1" applyFill="1" applyBorder="1" applyAlignment="1" applyProtection="1">
      <alignment vertical="center"/>
      <protection locked="0"/>
    </xf>
    <xf numFmtId="180" fontId="13" fillId="2" borderId="35" xfId="0" applyNumberFormat="1" applyFont="1" applyFill="1" applyBorder="1" applyAlignment="1" applyProtection="1">
      <alignment horizontal="center" vertical="center"/>
      <protection locked="0"/>
    </xf>
    <xf numFmtId="180" fontId="13" fillId="2" borderId="36" xfId="0" applyNumberFormat="1" applyFont="1" applyFill="1" applyBorder="1" applyAlignment="1" applyProtection="1">
      <alignment horizontal="center" vertical="center"/>
      <protection locked="0"/>
    </xf>
    <xf numFmtId="180" fontId="13" fillId="2" borderId="37" xfId="0" applyNumberFormat="1" applyFont="1" applyFill="1" applyBorder="1" applyAlignment="1" applyProtection="1">
      <alignment horizontal="center" vertical="center"/>
      <protection locked="0"/>
    </xf>
    <xf numFmtId="0" fontId="13" fillId="0" borderId="29" xfId="0" applyFont="1" applyFill="1" applyBorder="1" applyAlignment="1" applyProtection="1">
      <alignment horizontal="center" vertical="center"/>
      <protection locked="0"/>
    </xf>
    <xf numFmtId="0" fontId="13" fillId="0" borderId="54" xfId="0" applyFont="1" applyFill="1" applyBorder="1" applyAlignment="1" applyProtection="1">
      <alignment horizontal="center" vertical="center"/>
      <protection locked="0"/>
    </xf>
    <xf numFmtId="0" fontId="13" fillId="2" borderId="35" xfId="0" applyFont="1" applyFill="1" applyBorder="1" applyAlignment="1" applyProtection="1">
      <alignment horizontal="left" vertical="center"/>
      <protection locked="0"/>
    </xf>
    <xf numFmtId="0" fontId="13" fillId="2" borderId="36"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0" borderId="48"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13" fillId="0" borderId="1" xfId="0" applyFont="1" applyFill="1" applyBorder="1" applyAlignment="1" applyProtection="1">
      <alignment horizontal="left" vertical="top"/>
      <protection locked="0"/>
    </xf>
    <xf numFmtId="0" fontId="13" fillId="0" borderId="9"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2" xfId="0" applyFont="1" applyFill="1" applyBorder="1" applyAlignment="1" applyProtection="1">
      <alignment horizontal="left" vertical="top"/>
      <protection locked="0"/>
    </xf>
    <xf numFmtId="0" fontId="13" fillId="2" borderId="35"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2" borderId="37" xfId="0" applyFont="1" applyFill="1" applyBorder="1" applyAlignment="1" applyProtection="1">
      <alignment horizontal="center" vertical="center"/>
    </xf>
    <xf numFmtId="0" fontId="13" fillId="0" borderId="34" xfId="0" applyFont="1" applyFill="1" applyBorder="1" applyAlignment="1">
      <alignment horizontal="center" vertical="center"/>
    </xf>
    <xf numFmtId="0" fontId="13" fillId="0" borderId="11" xfId="0" applyFont="1" applyFill="1" applyBorder="1" applyAlignment="1">
      <alignment horizontal="center" vertical="center"/>
    </xf>
    <xf numFmtId="0" fontId="9" fillId="10" borderId="9" xfId="0" applyFont="1" applyFill="1" applyBorder="1" applyAlignment="1">
      <alignment vertical="center"/>
    </xf>
    <xf numFmtId="0" fontId="9" fillId="10" borderId="10" xfId="0" applyFont="1" applyFill="1" applyBorder="1" applyAlignment="1">
      <alignment vertical="center"/>
    </xf>
    <xf numFmtId="0" fontId="9" fillId="10" borderId="14" xfId="0" applyFont="1" applyFill="1" applyBorder="1" applyAlignment="1">
      <alignment vertical="center"/>
    </xf>
    <xf numFmtId="0" fontId="28" fillId="0" borderId="9" xfId="0" applyFont="1" applyFill="1" applyBorder="1" applyAlignment="1">
      <alignment vertical="center"/>
    </xf>
    <xf numFmtId="0" fontId="28" fillId="0" borderId="10" xfId="0" applyFont="1" applyFill="1" applyBorder="1" applyAlignment="1">
      <alignment vertical="center"/>
    </xf>
    <xf numFmtId="0" fontId="28" fillId="0" borderId="12" xfId="0" applyFont="1" applyFill="1" applyBorder="1" applyAlignment="1">
      <alignment vertic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56" xfId="0" applyFont="1" applyFill="1" applyBorder="1" applyAlignment="1">
      <alignment vertical="center"/>
    </xf>
    <xf numFmtId="178" fontId="13" fillId="2" borderId="35" xfId="0" applyNumberFormat="1" applyFont="1" applyFill="1" applyBorder="1" applyAlignment="1" applyProtection="1">
      <alignment horizontal="center" vertical="top"/>
      <protection hidden="1"/>
    </xf>
    <xf numFmtId="178" fontId="13" fillId="2" borderId="36" xfId="0" applyNumberFormat="1" applyFont="1" applyFill="1" applyBorder="1" applyAlignment="1" applyProtection="1">
      <alignment horizontal="center" vertical="top"/>
      <protection hidden="1"/>
    </xf>
    <xf numFmtId="178" fontId="13" fillId="2" borderId="37" xfId="0" applyNumberFormat="1" applyFont="1" applyFill="1" applyBorder="1" applyAlignment="1" applyProtection="1">
      <alignment horizontal="center" vertical="top"/>
      <protection hidden="1"/>
    </xf>
    <xf numFmtId="0" fontId="13" fillId="0" borderId="14" xfId="0" applyFont="1" applyFill="1" applyBorder="1" applyAlignment="1">
      <alignment horizontal="center" vertical="center"/>
    </xf>
    <xf numFmtId="0" fontId="13" fillId="0" borderId="7" xfId="0" applyFont="1" applyFill="1" applyBorder="1" applyAlignment="1">
      <alignment horizontal="center" vertical="center"/>
    </xf>
    <xf numFmtId="2" fontId="13" fillId="2" borderId="35" xfId="0" applyNumberFormat="1" applyFont="1" applyFill="1" applyBorder="1" applyAlignment="1" applyProtection="1">
      <alignment horizontal="center" vertical="center"/>
      <protection locked="0"/>
    </xf>
    <xf numFmtId="2" fontId="13" fillId="2" borderId="36" xfId="0" applyNumberFormat="1" applyFont="1" applyFill="1" applyBorder="1" applyAlignment="1" applyProtection="1">
      <alignment horizontal="center" vertical="center"/>
      <protection locked="0"/>
    </xf>
    <xf numFmtId="2" fontId="13" fillId="2" borderId="37" xfId="0" applyNumberFormat="1" applyFont="1" applyFill="1" applyBorder="1" applyAlignment="1" applyProtection="1">
      <alignment horizontal="center" vertical="center"/>
      <protection locked="0"/>
    </xf>
    <xf numFmtId="0" fontId="13" fillId="0" borderId="59" xfId="0" applyFont="1" applyFill="1" applyBorder="1" applyAlignment="1" applyProtection="1">
      <alignment horizontal="center"/>
      <protection locked="0"/>
    </xf>
    <xf numFmtId="0" fontId="13" fillId="0" borderId="34"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2" fontId="13" fillId="2" borderId="35" xfId="0" applyNumberFormat="1" applyFont="1" applyFill="1" applyBorder="1" applyAlignment="1" applyProtection="1">
      <alignment horizontal="center" vertical="top"/>
      <protection locked="0"/>
    </xf>
    <xf numFmtId="2" fontId="13" fillId="2" borderId="36" xfId="0" applyNumberFormat="1" applyFont="1" applyFill="1" applyBorder="1" applyAlignment="1" applyProtection="1">
      <alignment horizontal="center" vertical="top"/>
      <protection locked="0"/>
    </xf>
    <xf numFmtId="2" fontId="13" fillId="2" borderId="37" xfId="0" applyNumberFormat="1" applyFont="1" applyFill="1" applyBorder="1" applyAlignment="1" applyProtection="1">
      <alignment horizontal="center" vertical="top"/>
      <protection locked="0"/>
    </xf>
    <xf numFmtId="0" fontId="13" fillId="2" borderId="57"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3" fillId="0" borderId="11" xfId="0" applyFont="1" applyFill="1" applyBorder="1" applyAlignment="1">
      <alignment horizontal="center" vertical="center" shrinkToFit="1"/>
    </xf>
    <xf numFmtId="0" fontId="13" fillId="2" borderId="103"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104" xfId="0" applyFont="1" applyFill="1" applyBorder="1" applyAlignment="1" applyProtection="1">
      <alignment horizontal="center" vertical="center"/>
      <protection locked="0"/>
    </xf>
    <xf numFmtId="0" fontId="13" fillId="0" borderId="2" xfId="0" applyFont="1" applyFill="1" applyBorder="1" applyAlignment="1">
      <alignment vertical="center"/>
    </xf>
    <xf numFmtId="0" fontId="13" fillId="0" borderId="12" xfId="0" applyFont="1" applyFill="1" applyBorder="1" applyAlignment="1">
      <alignment vertical="center"/>
    </xf>
    <xf numFmtId="0" fontId="13" fillId="0" borderId="27" xfId="0" applyFont="1" applyFill="1" applyBorder="1" applyAlignment="1">
      <alignment vertical="center"/>
    </xf>
    <xf numFmtId="0" fontId="30" fillId="0" borderId="1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13" fillId="0" borderId="3" xfId="0" applyFont="1" applyFill="1" applyBorder="1" applyAlignment="1">
      <alignment vertical="center"/>
    </xf>
    <xf numFmtId="0" fontId="30" fillId="0" borderId="44" xfId="0" applyFont="1" applyFill="1" applyBorder="1" applyAlignment="1">
      <alignment horizontal="left" vertical="center"/>
    </xf>
    <xf numFmtId="0" fontId="30" fillId="0" borderId="27" xfId="0" applyFont="1" applyFill="1" applyBorder="1" applyAlignment="1">
      <alignment horizontal="left" vertical="center"/>
    </xf>
    <xf numFmtId="0" fontId="13" fillId="3" borderId="35" xfId="0" applyFont="1" applyFill="1" applyBorder="1" applyAlignment="1" applyProtection="1">
      <alignment vertical="center"/>
      <protection locked="0"/>
    </xf>
    <xf numFmtId="0" fontId="13" fillId="3" borderId="36" xfId="0" applyFont="1" applyFill="1" applyBorder="1" applyAlignment="1" applyProtection="1">
      <alignment vertical="center"/>
      <protection locked="0"/>
    </xf>
    <xf numFmtId="0" fontId="13" fillId="3" borderId="37" xfId="0" applyFont="1" applyFill="1" applyBorder="1" applyAlignment="1" applyProtection="1">
      <alignment vertical="center"/>
      <protection locked="0"/>
    </xf>
    <xf numFmtId="2" fontId="13" fillId="2" borderId="69" xfId="0" applyNumberFormat="1" applyFont="1" applyFill="1" applyBorder="1" applyAlignment="1" applyProtection="1">
      <alignment horizontal="center" vertical="top"/>
      <protection locked="0"/>
    </xf>
    <xf numFmtId="2" fontId="13" fillId="2" borderId="70" xfId="0" applyNumberFormat="1" applyFont="1" applyFill="1" applyBorder="1" applyAlignment="1" applyProtection="1">
      <alignment horizontal="center" vertical="top"/>
      <protection locked="0"/>
    </xf>
    <xf numFmtId="2" fontId="13" fillId="2" borderId="71" xfId="0" applyNumberFormat="1" applyFont="1" applyFill="1" applyBorder="1" applyAlignment="1" applyProtection="1">
      <alignment horizontal="center" vertical="top"/>
      <protection locked="0"/>
    </xf>
    <xf numFmtId="0" fontId="13" fillId="0" borderId="34" xfId="0" applyFont="1" applyFill="1" applyBorder="1" applyAlignment="1">
      <alignment horizontal="center"/>
    </xf>
    <xf numFmtId="0" fontId="13" fillId="0" borderId="11" xfId="0" applyFont="1" applyFill="1" applyBorder="1" applyAlignment="1">
      <alignment horizont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1" fillId="9" borderId="35" xfId="0" applyFont="1" applyFill="1" applyBorder="1" applyAlignment="1" applyProtection="1">
      <alignment horizontal="center" vertical="center"/>
      <protection hidden="1"/>
    </xf>
    <xf numFmtId="0" fontId="21" fillId="9" borderId="36" xfId="0" applyFont="1" applyFill="1" applyBorder="1" applyAlignment="1" applyProtection="1">
      <alignment horizontal="center" vertical="center"/>
      <protection hidden="1"/>
    </xf>
    <xf numFmtId="0" fontId="21" fillId="9" borderId="68" xfId="0" applyFont="1" applyFill="1" applyBorder="1" applyAlignment="1" applyProtection="1">
      <alignment horizontal="center" vertical="center"/>
      <protection hidden="1"/>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43" xfId="0" applyFont="1" applyFill="1" applyBorder="1" applyAlignment="1">
      <alignment vertical="center"/>
    </xf>
    <xf numFmtId="178" fontId="13" fillId="4" borderId="35" xfId="0" applyNumberFormat="1" applyFont="1" applyFill="1" applyBorder="1" applyAlignment="1" applyProtection="1">
      <alignment horizontal="center" vertical="center"/>
      <protection locked="0"/>
    </xf>
    <xf numFmtId="178" fontId="13" fillId="4" borderId="36" xfId="0" applyNumberFormat="1" applyFont="1" applyFill="1" applyBorder="1" applyAlignment="1" applyProtection="1">
      <alignment horizontal="center" vertical="center"/>
      <protection locked="0"/>
    </xf>
    <xf numFmtId="178" fontId="13" fillId="4" borderId="37" xfId="0" applyNumberFormat="1" applyFont="1" applyFill="1" applyBorder="1" applyAlignment="1" applyProtection="1">
      <alignment horizontal="center" vertical="center"/>
      <protection locked="0"/>
    </xf>
    <xf numFmtId="0" fontId="13" fillId="0" borderId="57" xfId="0" applyFont="1" applyFill="1" applyBorder="1" applyAlignment="1">
      <alignment horizontal="center" shrinkToFit="1"/>
    </xf>
    <xf numFmtId="0" fontId="13" fillId="0" borderId="7" xfId="0" applyFont="1" applyFill="1" applyBorder="1" applyAlignment="1">
      <alignment horizontal="center" shrinkToFit="1"/>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3" xfId="0" applyFont="1" applyFill="1" applyBorder="1" applyAlignment="1">
      <alignment horizontal="left" vertical="center"/>
    </xf>
    <xf numFmtId="0" fontId="13" fillId="4" borderId="35" xfId="0" applyFont="1" applyFill="1" applyBorder="1" applyAlignment="1" applyProtection="1">
      <alignment horizontal="center"/>
      <protection locked="0"/>
    </xf>
    <xf numFmtId="0" fontId="13" fillId="4" borderId="36" xfId="0" applyFont="1" applyFill="1" applyBorder="1" applyAlignment="1" applyProtection="1">
      <alignment horizontal="center"/>
      <protection locked="0"/>
    </xf>
    <xf numFmtId="0" fontId="13" fillId="0" borderId="9"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180" fontId="13" fillId="9" borderId="35" xfId="0" applyNumberFormat="1" applyFont="1" applyFill="1" applyBorder="1" applyAlignment="1" applyProtection="1">
      <alignment horizontal="center"/>
      <protection hidden="1"/>
    </xf>
    <xf numFmtId="180" fontId="13" fillId="9" borderId="36" xfId="0" applyNumberFormat="1" applyFont="1" applyFill="1" applyBorder="1" applyAlignment="1" applyProtection="1">
      <alignment horizontal="center"/>
      <protection hidden="1"/>
    </xf>
    <xf numFmtId="180" fontId="13" fillId="9" borderId="37" xfId="0" applyNumberFormat="1" applyFont="1" applyFill="1" applyBorder="1" applyAlignment="1" applyProtection="1">
      <alignment horizontal="center"/>
      <protection hidden="1"/>
    </xf>
    <xf numFmtId="0" fontId="13" fillId="0" borderId="12" xfId="0" applyFont="1" applyFill="1" applyBorder="1" applyAlignment="1">
      <alignment horizontal="center"/>
    </xf>
    <xf numFmtId="0" fontId="13" fillId="0" borderId="3" xfId="0" applyFont="1" applyFill="1" applyBorder="1" applyAlignment="1">
      <alignment horizontal="center"/>
    </xf>
    <xf numFmtId="0" fontId="21" fillId="9" borderId="37" xfId="0" applyFont="1" applyFill="1" applyBorder="1" applyAlignment="1" applyProtection="1">
      <alignment horizontal="center" vertical="center"/>
      <protection hidden="1"/>
    </xf>
    <xf numFmtId="0" fontId="13" fillId="3" borderId="35" xfId="0" applyFont="1" applyFill="1" applyBorder="1" applyAlignment="1" applyProtection="1">
      <alignment horizontal="center" vertical="center"/>
      <protection locked="0"/>
    </xf>
    <xf numFmtId="0" fontId="13" fillId="3" borderId="36" xfId="0" applyFont="1" applyFill="1" applyBorder="1" applyAlignment="1" applyProtection="1">
      <alignment horizontal="center" vertical="center"/>
      <protection locked="0"/>
    </xf>
    <xf numFmtId="0" fontId="13" fillId="3" borderId="37" xfId="0" applyFont="1" applyFill="1" applyBorder="1" applyAlignment="1" applyProtection="1">
      <alignment horizontal="center" vertical="center"/>
      <protection locked="0"/>
    </xf>
    <xf numFmtId="0" fontId="13" fillId="0" borderId="6"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56" xfId="0" applyFont="1" applyFill="1" applyBorder="1" applyAlignment="1">
      <alignment horizontal="center" vertical="center" shrinkToFit="1"/>
    </xf>
    <xf numFmtId="2" fontId="13" fillId="2" borderId="103" xfId="0" applyNumberFormat="1" applyFont="1" applyFill="1" applyBorder="1" applyAlignment="1" applyProtection="1">
      <alignment horizontal="center" vertical="center"/>
      <protection locked="0"/>
    </xf>
    <xf numFmtId="2" fontId="13" fillId="2" borderId="32" xfId="0" applyNumberFormat="1" applyFont="1" applyFill="1" applyBorder="1" applyAlignment="1" applyProtection="1">
      <alignment horizontal="center" vertical="center"/>
      <protection locked="0"/>
    </xf>
    <xf numFmtId="2" fontId="13" fillId="2" borderId="104" xfId="0" applyNumberFormat="1" applyFont="1" applyFill="1" applyBorder="1" applyAlignment="1" applyProtection="1">
      <alignment horizontal="center" vertical="center"/>
      <protection locked="0"/>
    </xf>
    <xf numFmtId="2" fontId="13" fillId="2" borderId="29" xfId="0" applyNumberFormat="1" applyFont="1" applyFill="1" applyBorder="1" applyAlignment="1" applyProtection="1">
      <alignment horizontal="center" vertical="center"/>
      <protection locked="0"/>
    </xf>
    <xf numFmtId="2" fontId="13" fillId="2" borderId="30" xfId="0" applyNumberFormat="1" applyFont="1" applyFill="1" applyBorder="1" applyAlignment="1" applyProtection="1">
      <alignment horizontal="center" vertical="center"/>
      <protection locked="0"/>
    </xf>
    <xf numFmtId="2" fontId="13" fillId="2" borderId="31" xfId="0" applyNumberFormat="1" applyFont="1" applyFill="1" applyBorder="1" applyAlignment="1" applyProtection="1">
      <alignment horizontal="center" vertical="center"/>
      <protection locked="0"/>
    </xf>
    <xf numFmtId="0" fontId="13" fillId="0" borderId="38" xfId="0" applyFont="1" applyFill="1" applyBorder="1" applyAlignment="1" applyProtection="1">
      <alignment horizontal="left" vertical="top"/>
      <protection locked="0"/>
    </xf>
    <xf numFmtId="0" fontId="13" fillId="0" borderId="6" xfId="0" applyFont="1" applyFill="1" applyBorder="1" applyAlignment="1" applyProtection="1">
      <alignment horizontal="left" vertical="top"/>
      <protection locked="0"/>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5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2" borderId="35" xfId="0" applyFont="1" applyFill="1" applyBorder="1" applyAlignment="1">
      <alignment horizontal="center"/>
    </xf>
    <xf numFmtId="0" fontId="13" fillId="2" borderId="36" xfId="0" applyFont="1" applyFill="1" applyBorder="1" applyAlignment="1">
      <alignment horizontal="center"/>
    </xf>
    <xf numFmtId="0" fontId="13" fillId="2" borderId="37" xfId="0" applyFont="1" applyFill="1" applyBorder="1" applyAlignment="1">
      <alignment horizontal="center"/>
    </xf>
    <xf numFmtId="0" fontId="39" fillId="11" borderId="0" xfId="0" applyFont="1" applyFill="1" applyAlignment="1">
      <alignment horizontal="center" vertical="center"/>
    </xf>
    <xf numFmtId="49" fontId="0" fillId="6" borderId="0" xfId="0" applyNumberFormat="1" applyFill="1" applyBorder="1" applyAlignment="1">
      <alignment horizontal="left" vertical="center" shrinkToFit="1"/>
    </xf>
    <xf numFmtId="2" fontId="0" fillId="6" borderId="0" xfId="0" applyNumberFormat="1" applyFill="1" applyBorder="1" applyAlignment="1">
      <alignment horizontal="center" vertical="center" wrapText="1"/>
    </xf>
    <xf numFmtId="2" fontId="0" fillId="6" borderId="0" xfId="0" applyNumberFormat="1" applyFill="1" applyBorder="1" applyAlignment="1">
      <alignment horizontal="center" vertical="center"/>
    </xf>
    <xf numFmtId="0" fontId="19" fillId="0" borderId="0" xfId="0" applyFont="1" applyBorder="1" applyAlignment="1">
      <alignment horizontal="left" vertical="center"/>
    </xf>
    <xf numFmtId="0" fontId="0" fillId="0" borderId="0" xfId="0" applyBorder="1" applyAlignment="1">
      <alignment horizontal="center" vertical="center"/>
    </xf>
    <xf numFmtId="178" fontId="0" fillId="6" borderId="0" xfId="0" applyNumberFormat="1" applyFill="1" applyBorder="1" applyAlignment="1">
      <alignment horizontal="center" vertical="center"/>
    </xf>
    <xf numFmtId="0" fontId="0" fillId="11" borderId="12" xfId="0" applyFill="1" applyBorder="1" applyAlignment="1">
      <alignment horizontal="center" vertical="center"/>
    </xf>
    <xf numFmtId="0" fontId="36" fillId="0" borderId="0" xfId="0" applyFont="1" applyFill="1" applyBorder="1" applyAlignment="1">
      <alignment horizontal="center" vertical="center"/>
    </xf>
    <xf numFmtId="180" fontId="0" fillId="6" borderId="0" xfId="0" applyNumberFormat="1" applyFill="1" applyBorder="1" applyAlignment="1">
      <alignment horizontal="center" vertical="center"/>
    </xf>
    <xf numFmtId="0" fontId="0" fillId="6" borderId="0" xfId="0" applyFill="1" applyBorder="1" applyAlignment="1">
      <alignment horizontal="center" vertical="center"/>
    </xf>
    <xf numFmtId="0" fontId="14" fillId="0" borderId="13" xfId="0" applyFont="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22" fillId="0" borderId="38" xfId="0" applyFont="1" applyBorder="1" applyAlignment="1">
      <alignment horizontal="center" vertical="center"/>
    </xf>
    <xf numFmtId="0" fontId="22" fillId="0" borderId="22" xfId="0" applyFont="1" applyBorder="1" applyAlignment="1">
      <alignment horizontal="center" vertical="center"/>
    </xf>
    <xf numFmtId="0" fontId="23" fillId="0" borderId="1" xfId="0" applyFont="1" applyBorder="1" applyAlignment="1">
      <alignment horizontal="center" vertical="center"/>
    </xf>
  </cellXfs>
  <cellStyles count="11">
    <cellStyle name="桁区切り" xfId="1" builtinId="6"/>
    <cellStyle name="桁区切り 2" xfId="3"/>
    <cellStyle name="桁区切り 3" xfId="10"/>
    <cellStyle name="通貨 2" xfId="4"/>
    <cellStyle name="標準" xfId="0" builtinId="0"/>
    <cellStyle name="標準 2" xfId="2"/>
    <cellStyle name="標準 2 2" xfId="7"/>
    <cellStyle name="標準 2 3" xfId="6"/>
    <cellStyle name="標準 3" xfId="5"/>
    <cellStyle name="標準 4" xfId="8"/>
    <cellStyle name="標準 5" xfId="9"/>
  </cellStyles>
  <dxfs count="49">
    <dxf>
      <fill>
        <patternFill>
          <bgColor rgb="FFFFCCCC"/>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border>
        <left/>
        <right style="thin">
          <color auto="1"/>
        </right>
        <top style="thin">
          <color auto="1"/>
        </top>
        <bottom style="thin">
          <color auto="1"/>
        </bottom>
        <vertical/>
        <horizontal/>
      </border>
    </dxf>
    <dxf>
      <fill>
        <patternFill>
          <bgColor theme="0" tint="-0.14996795556505021"/>
        </patternFill>
      </fill>
    </dxf>
    <dxf>
      <font>
        <color auto="1"/>
      </font>
      <numFmt numFmtId="0" formatCode="General"/>
      <fill>
        <patternFill>
          <bgColor rgb="FFFFFF00"/>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95250</xdr:colOff>
      <xdr:row>190</xdr:row>
      <xdr:rowOff>66675</xdr:rowOff>
    </xdr:from>
    <xdr:to>
      <xdr:col>8</xdr:col>
      <xdr:colOff>266700</xdr:colOff>
      <xdr:row>191</xdr:row>
      <xdr:rowOff>257175</xdr:rowOff>
    </xdr:to>
    <xdr:sp macro="" textlink="">
      <xdr:nvSpPr>
        <xdr:cNvPr id="2" name="右中かっこ 1">
          <a:extLst>
            <a:ext uri="{FF2B5EF4-FFF2-40B4-BE49-F238E27FC236}">
              <a16:creationId xmlns:a16="http://schemas.microsoft.com/office/drawing/2014/main" id="{00000000-0008-0000-0A00-000002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192</xdr:row>
      <xdr:rowOff>66675</xdr:rowOff>
    </xdr:from>
    <xdr:to>
      <xdr:col>8</xdr:col>
      <xdr:colOff>266700</xdr:colOff>
      <xdr:row>193</xdr:row>
      <xdr:rowOff>257175</xdr:rowOff>
    </xdr:to>
    <xdr:sp macro="" textlink="">
      <xdr:nvSpPr>
        <xdr:cNvPr id="3" name="右中かっこ 2">
          <a:extLst>
            <a:ext uri="{FF2B5EF4-FFF2-40B4-BE49-F238E27FC236}">
              <a16:creationId xmlns:a16="http://schemas.microsoft.com/office/drawing/2014/main" id="{00000000-0008-0000-0A00-000003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194</xdr:row>
      <xdr:rowOff>66675</xdr:rowOff>
    </xdr:from>
    <xdr:to>
      <xdr:col>8</xdr:col>
      <xdr:colOff>266700</xdr:colOff>
      <xdr:row>195</xdr:row>
      <xdr:rowOff>257175</xdr:rowOff>
    </xdr:to>
    <xdr:sp macro="" textlink="">
      <xdr:nvSpPr>
        <xdr:cNvPr id="4" name="右中かっこ 3">
          <a:extLst>
            <a:ext uri="{FF2B5EF4-FFF2-40B4-BE49-F238E27FC236}">
              <a16:creationId xmlns:a16="http://schemas.microsoft.com/office/drawing/2014/main" id="{00000000-0008-0000-0A00-000004000000}"/>
            </a:ext>
          </a:extLst>
        </xdr:cNvPr>
        <xdr:cNvSpPr/>
      </xdr:nvSpPr>
      <xdr:spPr>
        <a:xfrm>
          <a:off x="9315450" y="5675947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447</xdr:row>
      <xdr:rowOff>66675</xdr:rowOff>
    </xdr:from>
    <xdr:to>
      <xdr:col>8</xdr:col>
      <xdr:colOff>266700</xdr:colOff>
      <xdr:row>448</xdr:row>
      <xdr:rowOff>257175</xdr:rowOff>
    </xdr:to>
    <xdr:sp macro="" textlink="">
      <xdr:nvSpPr>
        <xdr:cNvPr id="5" name="右中かっこ 4">
          <a:extLst>
            <a:ext uri="{FF2B5EF4-FFF2-40B4-BE49-F238E27FC236}">
              <a16:creationId xmlns:a16="http://schemas.microsoft.com/office/drawing/2014/main" id="{00000000-0008-0000-0A00-000005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449</xdr:row>
      <xdr:rowOff>66675</xdr:rowOff>
    </xdr:from>
    <xdr:to>
      <xdr:col>8</xdr:col>
      <xdr:colOff>266700</xdr:colOff>
      <xdr:row>450</xdr:row>
      <xdr:rowOff>257175</xdr:rowOff>
    </xdr:to>
    <xdr:sp macro="" textlink="">
      <xdr:nvSpPr>
        <xdr:cNvPr id="6" name="右中かっこ 5">
          <a:extLst>
            <a:ext uri="{FF2B5EF4-FFF2-40B4-BE49-F238E27FC236}">
              <a16:creationId xmlns:a16="http://schemas.microsoft.com/office/drawing/2014/main" id="{00000000-0008-0000-0A00-000006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451</xdr:row>
      <xdr:rowOff>66675</xdr:rowOff>
    </xdr:from>
    <xdr:to>
      <xdr:col>8</xdr:col>
      <xdr:colOff>266700</xdr:colOff>
      <xdr:row>452</xdr:row>
      <xdr:rowOff>257175</xdr:rowOff>
    </xdr:to>
    <xdr:sp macro="" textlink="">
      <xdr:nvSpPr>
        <xdr:cNvPr id="7" name="右中かっこ 6">
          <a:extLst>
            <a:ext uri="{FF2B5EF4-FFF2-40B4-BE49-F238E27FC236}">
              <a16:creationId xmlns:a16="http://schemas.microsoft.com/office/drawing/2014/main" id="{00000000-0008-0000-0A00-000007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115" zoomScaleNormal="85" zoomScaleSheetLayoutView="115" workbookViewId="0">
      <selection activeCell="R3" sqref="R3"/>
    </sheetView>
  </sheetViews>
  <sheetFormatPr defaultColWidth="8.8984375" defaultRowHeight="10.8"/>
  <cols>
    <col min="1" max="1" width="1.09765625" style="352" customWidth="1"/>
    <col min="2" max="2" width="5.3984375" style="352" customWidth="1"/>
    <col min="3" max="3" width="16.59765625" style="352" customWidth="1"/>
    <col min="4" max="4" width="1.59765625" style="352" customWidth="1"/>
    <col min="5" max="5" width="7.59765625" style="352" customWidth="1"/>
    <col min="6" max="6" width="6.59765625" style="352" customWidth="1"/>
    <col min="7" max="7" width="2.59765625" style="352" customWidth="1"/>
    <col min="8" max="8" width="9" style="352" customWidth="1"/>
    <col min="9" max="9" width="2.3984375" style="352" customWidth="1"/>
    <col min="10" max="10" width="9.59765625" style="352" customWidth="1"/>
    <col min="11" max="11" width="20.8984375" style="352" customWidth="1"/>
    <col min="12" max="12" width="7.3984375" style="352" customWidth="1"/>
    <col min="13" max="256" width="8.8984375" style="352"/>
    <col min="257" max="257" width="1.09765625" style="352" customWidth="1"/>
    <col min="258" max="258" width="5.3984375" style="352" customWidth="1"/>
    <col min="259" max="259" width="16.59765625" style="352" customWidth="1"/>
    <col min="260" max="260" width="1.59765625" style="352" customWidth="1"/>
    <col min="261" max="261" width="7.59765625" style="352" customWidth="1"/>
    <col min="262" max="262" width="6.59765625" style="352" customWidth="1"/>
    <col min="263" max="263" width="2.59765625" style="352" customWidth="1"/>
    <col min="264" max="264" width="9" style="352" customWidth="1"/>
    <col min="265" max="265" width="2.3984375" style="352" customWidth="1"/>
    <col min="266" max="266" width="9.59765625" style="352" customWidth="1"/>
    <col min="267" max="267" width="20.8984375" style="352" customWidth="1"/>
    <col min="268" max="268" width="7.3984375" style="352" customWidth="1"/>
    <col min="269" max="512" width="8.8984375" style="352"/>
    <col min="513" max="513" width="1.09765625" style="352" customWidth="1"/>
    <col min="514" max="514" width="5.3984375" style="352" customWidth="1"/>
    <col min="515" max="515" width="16.59765625" style="352" customWidth="1"/>
    <col min="516" max="516" width="1.59765625" style="352" customWidth="1"/>
    <col min="517" max="517" width="7.59765625" style="352" customWidth="1"/>
    <col min="518" max="518" width="6.59765625" style="352" customWidth="1"/>
    <col min="519" max="519" width="2.59765625" style="352" customWidth="1"/>
    <col min="520" max="520" width="9" style="352" customWidth="1"/>
    <col min="521" max="521" width="2.3984375" style="352" customWidth="1"/>
    <col min="522" max="522" width="9.59765625" style="352" customWidth="1"/>
    <col min="523" max="523" width="20.8984375" style="352" customWidth="1"/>
    <col min="524" max="524" width="7.3984375" style="352" customWidth="1"/>
    <col min="525" max="768" width="8.8984375" style="352"/>
    <col min="769" max="769" width="1.09765625" style="352" customWidth="1"/>
    <col min="770" max="770" width="5.3984375" style="352" customWidth="1"/>
    <col min="771" max="771" width="16.59765625" style="352" customWidth="1"/>
    <col min="772" max="772" width="1.59765625" style="352" customWidth="1"/>
    <col min="773" max="773" width="7.59765625" style="352" customWidth="1"/>
    <col min="774" max="774" width="6.59765625" style="352" customWidth="1"/>
    <col min="775" max="775" width="2.59765625" style="352" customWidth="1"/>
    <col min="776" max="776" width="9" style="352" customWidth="1"/>
    <col min="777" max="777" width="2.3984375" style="352" customWidth="1"/>
    <col min="778" max="778" width="9.59765625" style="352" customWidth="1"/>
    <col min="779" max="779" width="20.8984375" style="352" customWidth="1"/>
    <col min="780" max="780" width="7.3984375" style="352" customWidth="1"/>
    <col min="781" max="1024" width="8.8984375" style="352"/>
    <col min="1025" max="1025" width="1.09765625" style="352" customWidth="1"/>
    <col min="1026" max="1026" width="5.3984375" style="352" customWidth="1"/>
    <col min="1027" max="1027" width="16.59765625" style="352" customWidth="1"/>
    <col min="1028" max="1028" width="1.59765625" style="352" customWidth="1"/>
    <col min="1029" max="1029" width="7.59765625" style="352" customWidth="1"/>
    <col min="1030" max="1030" width="6.59765625" style="352" customWidth="1"/>
    <col min="1031" max="1031" width="2.59765625" style="352" customWidth="1"/>
    <col min="1032" max="1032" width="9" style="352" customWidth="1"/>
    <col min="1033" max="1033" width="2.3984375" style="352" customWidth="1"/>
    <col min="1034" max="1034" width="9.59765625" style="352" customWidth="1"/>
    <col min="1035" max="1035" width="20.8984375" style="352" customWidth="1"/>
    <col min="1036" max="1036" width="7.3984375" style="352" customWidth="1"/>
    <col min="1037" max="1280" width="8.8984375" style="352"/>
    <col min="1281" max="1281" width="1.09765625" style="352" customWidth="1"/>
    <col min="1282" max="1282" width="5.3984375" style="352" customWidth="1"/>
    <col min="1283" max="1283" width="16.59765625" style="352" customWidth="1"/>
    <col min="1284" max="1284" width="1.59765625" style="352" customWidth="1"/>
    <col min="1285" max="1285" width="7.59765625" style="352" customWidth="1"/>
    <col min="1286" max="1286" width="6.59765625" style="352" customWidth="1"/>
    <col min="1287" max="1287" width="2.59765625" style="352" customWidth="1"/>
    <col min="1288" max="1288" width="9" style="352" customWidth="1"/>
    <col min="1289" max="1289" width="2.3984375" style="352" customWidth="1"/>
    <col min="1290" max="1290" width="9.59765625" style="352" customWidth="1"/>
    <col min="1291" max="1291" width="20.8984375" style="352" customWidth="1"/>
    <col min="1292" max="1292" width="7.3984375" style="352" customWidth="1"/>
    <col min="1293" max="1536" width="8.8984375" style="352"/>
    <col min="1537" max="1537" width="1.09765625" style="352" customWidth="1"/>
    <col min="1538" max="1538" width="5.3984375" style="352" customWidth="1"/>
    <col min="1539" max="1539" width="16.59765625" style="352" customWidth="1"/>
    <col min="1540" max="1540" width="1.59765625" style="352" customWidth="1"/>
    <col min="1541" max="1541" width="7.59765625" style="352" customWidth="1"/>
    <col min="1542" max="1542" width="6.59765625" style="352" customWidth="1"/>
    <col min="1543" max="1543" width="2.59765625" style="352" customWidth="1"/>
    <col min="1544" max="1544" width="9" style="352" customWidth="1"/>
    <col min="1545" max="1545" width="2.3984375" style="352" customWidth="1"/>
    <col min="1546" max="1546" width="9.59765625" style="352" customWidth="1"/>
    <col min="1547" max="1547" width="20.8984375" style="352" customWidth="1"/>
    <col min="1548" max="1548" width="7.3984375" style="352" customWidth="1"/>
    <col min="1549" max="1792" width="8.8984375" style="352"/>
    <col min="1793" max="1793" width="1.09765625" style="352" customWidth="1"/>
    <col min="1794" max="1794" width="5.3984375" style="352" customWidth="1"/>
    <col min="1795" max="1795" width="16.59765625" style="352" customWidth="1"/>
    <col min="1796" max="1796" width="1.59765625" style="352" customWidth="1"/>
    <col min="1797" max="1797" width="7.59765625" style="352" customWidth="1"/>
    <col min="1798" max="1798" width="6.59765625" style="352" customWidth="1"/>
    <col min="1799" max="1799" width="2.59765625" style="352" customWidth="1"/>
    <col min="1800" max="1800" width="9" style="352" customWidth="1"/>
    <col min="1801" max="1801" width="2.3984375" style="352" customWidth="1"/>
    <col min="1802" max="1802" width="9.59765625" style="352" customWidth="1"/>
    <col min="1803" max="1803" width="20.8984375" style="352" customWidth="1"/>
    <col min="1804" max="1804" width="7.3984375" style="352" customWidth="1"/>
    <col min="1805" max="2048" width="8.8984375" style="352"/>
    <col min="2049" max="2049" width="1.09765625" style="352" customWidth="1"/>
    <col min="2050" max="2050" width="5.3984375" style="352" customWidth="1"/>
    <col min="2051" max="2051" width="16.59765625" style="352" customWidth="1"/>
    <col min="2052" max="2052" width="1.59765625" style="352" customWidth="1"/>
    <col min="2053" max="2053" width="7.59765625" style="352" customWidth="1"/>
    <col min="2054" max="2054" width="6.59765625" style="352" customWidth="1"/>
    <col min="2055" max="2055" width="2.59765625" style="352" customWidth="1"/>
    <col min="2056" max="2056" width="9" style="352" customWidth="1"/>
    <col min="2057" max="2057" width="2.3984375" style="352" customWidth="1"/>
    <col min="2058" max="2058" width="9.59765625" style="352" customWidth="1"/>
    <col min="2059" max="2059" width="20.8984375" style="352" customWidth="1"/>
    <col min="2060" max="2060" width="7.3984375" style="352" customWidth="1"/>
    <col min="2061" max="2304" width="8.8984375" style="352"/>
    <col min="2305" max="2305" width="1.09765625" style="352" customWidth="1"/>
    <col min="2306" max="2306" width="5.3984375" style="352" customWidth="1"/>
    <col min="2307" max="2307" width="16.59765625" style="352" customWidth="1"/>
    <col min="2308" max="2308" width="1.59765625" style="352" customWidth="1"/>
    <col min="2309" max="2309" width="7.59765625" style="352" customWidth="1"/>
    <col min="2310" max="2310" width="6.59765625" style="352" customWidth="1"/>
    <col min="2311" max="2311" width="2.59765625" style="352" customWidth="1"/>
    <col min="2312" max="2312" width="9" style="352" customWidth="1"/>
    <col min="2313" max="2313" width="2.3984375" style="352" customWidth="1"/>
    <col min="2314" max="2314" width="9.59765625" style="352" customWidth="1"/>
    <col min="2315" max="2315" width="20.8984375" style="352" customWidth="1"/>
    <col min="2316" max="2316" width="7.3984375" style="352" customWidth="1"/>
    <col min="2317" max="2560" width="8.8984375" style="352"/>
    <col min="2561" max="2561" width="1.09765625" style="352" customWidth="1"/>
    <col min="2562" max="2562" width="5.3984375" style="352" customWidth="1"/>
    <col min="2563" max="2563" width="16.59765625" style="352" customWidth="1"/>
    <col min="2564" max="2564" width="1.59765625" style="352" customWidth="1"/>
    <col min="2565" max="2565" width="7.59765625" style="352" customWidth="1"/>
    <col min="2566" max="2566" width="6.59765625" style="352" customWidth="1"/>
    <col min="2567" max="2567" width="2.59765625" style="352" customWidth="1"/>
    <col min="2568" max="2568" width="9" style="352" customWidth="1"/>
    <col min="2569" max="2569" width="2.3984375" style="352" customWidth="1"/>
    <col min="2570" max="2570" width="9.59765625" style="352" customWidth="1"/>
    <col min="2571" max="2571" width="20.8984375" style="352" customWidth="1"/>
    <col min="2572" max="2572" width="7.3984375" style="352" customWidth="1"/>
    <col min="2573" max="2816" width="8.8984375" style="352"/>
    <col min="2817" max="2817" width="1.09765625" style="352" customWidth="1"/>
    <col min="2818" max="2818" width="5.3984375" style="352" customWidth="1"/>
    <col min="2819" max="2819" width="16.59765625" style="352" customWidth="1"/>
    <col min="2820" max="2820" width="1.59765625" style="352" customWidth="1"/>
    <col min="2821" max="2821" width="7.59765625" style="352" customWidth="1"/>
    <col min="2822" max="2822" width="6.59765625" style="352" customWidth="1"/>
    <col min="2823" max="2823" width="2.59765625" style="352" customWidth="1"/>
    <col min="2824" max="2824" width="9" style="352" customWidth="1"/>
    <col min="2825" max="2825" width="2.3984375" style="352" customWidth="1"/>
    <col min="2826" max="2826" width="9.59765625" style="352" customWidth="1"/>
    <col min="2827" max="2827" width="20.8984375" style="352" customWidth="1"/>
    <col min="2828" max="2828" width="7.3984375" style="352" customWidth="1"/>
    <col min="2829" max="3072" width="8.8984375" style="352"/>
    <col min="3073" max="3073" width="1.09765625" style="352" customWidth="1"/>
    <col min="3074" max="3074" width="5.3984375" style="352" customWidth="1"/>
    <col min="3075" max="3075" width="16.59765625" style="352" customWidth="1"/>
    <col min="3076" max="3076" width="1.59765625" style="352" customWidth="1"/>
    <col min="3077" max="3077" width="7.59765625" style="352" customWidth="1"/>
    <col min="3078" max="3078" width="6.59765625" style="352" customWidth="1"/>
    <col min="3079" max="3079" width="2.59765625" style="352" customWidth="1"/>
    <col min="3080" max="3080" width="9" style="352" customWidth="1"/>
    <col min="3081" max="3081" width="2.3984375" style="352" customWidth="1"/>
    <col min="3082" max="3082" width="9.59765625" style="352" customWidth="1"/>
    <col min="3083" max="3083" width="20.8984375" style="352" customWidth="1"/>
    <col min="3084" max="3084" width="7.3984375" style="352" customWidth="1"/>
    <col min="3085" max="3328" width="8.8984375" style="352"/>
    <col min="3329" max="3329" width="1.09765625" style="352" customWidth="1"/>
    <col min="3330" max="3330" width="5.3984375" style="352" customWidth="1"/>
    <col min="3331" max="3331" width="16.59765625" style="352" customWidth="1"/>
    <col min="3332" max="3332" width="1.59765625" style="352" customWidth="1"/>
    <col min="3333" max="3333" width="7.59765625" style="352" customWidth="1"/>
    <col min="3334" max="3334" width="6.59765625" style="352" customWidth="1"/>
    <col min="3335" max="3335" width="2.59765625" style="352" customWidth="1"/>
    <col min="3336" max="3336" width="9" style="352" customWidth="1"/>
    <col min="3337" max="3337" width="2.3984375" style="352" customWidth="1"/>
    <col min="3338" max="3338" width="9.59765625" style="352" customWidth="1"/>
    <col min="3339" max="3339" width="20.8984375" style="352" customWidth="1"/>
    <col min="3340" max="3340" width="7.3984375" style="352" customWidth="1"/>
    <col min="3341" max="3584" width="8.8984375" style="352"/>
    <col min="3585" max="3585" width="1.09765625" style="352" customWidth="1"/>
    <col min="3586" max="3586" width="5.3984375" style="352" customWidth="1"/>
    <col min="3587" max="3587" width="16.59765625" style="352" customWidth="1"/>
    <col min="3588" max="3588" width="1.59765625" style="352" customWidth="1"/>
    <col min="3589" max="3589" width="7.59765625" style="352" customWidth="1"/>
    <col min="3590" max="3590" width="6.59765625" style="352" customWidth="1"/>
    <col min="3591" max="3591" width="2.59765625" style="352" customWidth="1"/>
    <col min="3592" max="3592" width="9" style="352" customWidth="1"/>
    <col min="3593" max="3593" width="2.3984375" style="352" customWidth="1"/>
    <col min="3594" max="3594" width="9.59765625" style="352" customWidth="1"/>
    <col min="3595" max="3595" width="20.8984375" style="352" customWidth="1"/>
    <col min="3596" max="3596" width="7.3984375" style="352" customWidth="1"/>
    <col min="3597" max="3840" width="8.8984375" style="352"/>
    <col min="3841" max="3841" width="1.09765625" style="352" customWidth="1"/>
    <col min="3842" max="3842" width="5.3984375" style="352" customWidth="1"/>
    <col min="3843" max="3843" width="16.59765625" style="352" customWidth="1"/>
    <col min="3844" max="3844" width="1.59765625" style="352" customWidth="1"/>
    <col min="3845" max="3845" width="7.59765625" style="352" customWidth="1"/>
    <col min="3846" max="3846" width="6.59765625" style="352" customWidth="1"/>
    <col min="3847" max="3847" width="2.59765625" style="352" customWidth="1"/>
    <col min="3848" max="3848" width="9" style="352" customWidth="1"/>
    <col min="3849" max="3849" width="2.3984375" style="352" customWidth="1"/>
    <col min="3850" max="3850" width="9.59765625" style="352" customWidth="1"/>
    <col min="3851" max="3851" width="20.8984375" style="352" customWidth="1"/>
    <col min="3852" max="3852" width="7.3984375" style="352" customWidth="1"/>
    <col min="3853" max="4096" width="8.8984375" style="352"/>
    <col min="4097" max="4097" width="1.09765625" style="352" customWidth="1"/>
    <col min="4098" max="4098" width="5.3984375" style="352" customWidth="1"/>
    <col min="4099" max="4099" width="16.59765625" style="352" customWidth="1"/>
    <col min="4100" max="4100" width="1.59765625" style="352" customWidth="1"/>
    <col min="4101" max="4101" width="7.59765625" style="352" customWidth="1"/>
    <col min="4102" max="4102" width="6.59765625" style="352" customWidth="1"/>
    <col min="4103" max="4103" width="2.59765625" style="352" customWidth="1"/>
    <col min="4104" max="4104" width="9" style="352" customWidth="1"/>
    <col min="4105" max="4105" width="2.3984375" style="352" customWidth="1"/>
    <col min="4106" max="4106" width="9.59765625" style="352" customWidth="1"/>
    <col min="4107" max="4107" width="20.8984375" style="352" customWidth="1"/>
    <col min="4108" max="4108" width="7.3984375" style="352" customWidth="1"/>
    <col min="4109" max="4352" width="8.8984375" style="352"/>
    <col min="4353" max="4353" width="1.09765625" style="352" customWidth="1"/>
    <col min="4354" max="4354" width="5.3984375" style="352" customWidth="1"/>
    <col min="4355" max="4355" width="16.59765625" style="352" customWidth="1"/>
    <col min="4356" max="4356" width="1.59765625" style="352" customWidth="1"/>
    <col min="4357" max="4357" width="7.59765625" style="352" customWidth="1"/>
    <col min="4358" max="4358" width="6.59765625" style="352" customWidth="1"/>
    <col min="4359" max="4359" width="2.59765625" style="352" customWidth="1"/>
    <col min="4360" max="4360" width="9" style="352" customWidth="1"/>
    <col min="4361" max="4361" width="2.3984375" style="352" customWidth="1"/>
    <col min="4362" max="4362" width="9.59765625" style="352" customWidth="1"/>
    <col min="4363" max="4363" width="20.8984375" style="352" customWidth="1"/>
    <col min="4364" max="4364" width="7.3984375" style="352" customWidth="1"/>
    <col min="4365" max="4608" width="8.8984375" style="352"/>
    <col min="4609" max="4609" width="1.09765625" style="352" customWidth="1"/>
    <col min="4610" max="4610" width="5.3984375" style="352" customWidth="1"/>
    <col min="4611" max="4611" width="16.59765625" style="352" customWidth="1"/>
    <col min="4612" max="4612" width="1.59765625" style="352" customWidth="1"/>
    <col min="4613" max="4613" width="7.59765625" style="352" customWidth="1"/>
    <col min="4614" max="4614" width="6.59765625" style="352" customWidth="1"/>
    <col min="4615" max="4615" width="2.59765625" style="352" customWidth="1"/>
    <col min="4616" max="4616" width="9" style="352" customWidth="1"/>
    <col min="4617" max="4617" width="2.3984375" style="352" customWidth="1"/>
    <col min="4618" max="4618" width="9.59765625" style="352" customWidth="1"/>
    <col min="4619" max="4619" width="20.8984375" style="352" customWidth="1"/>
    <col min="4620" max="4620" width="7.3984375" style="352" customWidth="1"/>
    <col min="4621" max="4864" width="8.8984375" style="352"/>
    <col min="4865" max="4865" width="1.09765625" style="352" customWidth="1"/>
    <col min="4866" max="4866" width="5.3984375" style="352" customWidth="1"/>
    <col min="4867" max="4867" width="16.59765625" style="352" customWidth="1"/>
    <col min="4868" max="4868" width="1.59765625" style="352" customWidth="1"/>
    <col min="4869" max="4869" width="7.59765625" style="352" customWidth="1"/>
    <col min="4870" max="4870" width="6.59765625" style="352" customWidth="1"/>
    <col min="4871" max="4871" width="2.59765625" style="352" customWidth="1"/>
    <col min="4872" max="4872" width="9" style="352" customWidth="1"/>
    <col min="4873" max="4873" width="2.3984375" style="352" customWidth="1"/>
    <col min="4874" max="4874" width="9.59765625" style="352" customWidth="1"/>
    <col min="4875" max="4875" width="20.8984375" style="352" customWidth="1"/>
    <col min="4876" max="4876" width="7.3984375" style="352" customWidth="1"/>
    <col min="4877" max="5120" width="8.8984375" style="352"/>
    <col min="5121" max="5121" width="1.09765625" style="352" customWidth="1"/>
    <col min="5122" max="5122" width="5.3984375" style="352" customWidth="1"/>
    <col min="5123" max="5123" width="16.59765625" style="352" customWidth="1"/>
    <col min="5124" max="5124" width="1.59765625" style="352" customWidth="1"/>
    <col min="5125" max="5125" width="7.59765625" style="352" customWidth="1"/>
    <col min="5126" max="5126" width="6.59765625" style="352" customWidth="1"/>
    <col min="5127" max="5127" width="2.59765625" style="352" customWidth="1"/>
    <col min="5128" max="5128" width="9" style="352" customWidth="1"/>
    <col min="5129" max="5129" width="2.3984375" style="352" customWidth="1"/>
    <col min="5130" max="5130" width="9.59765625" style="352" customWidth="1"/>
    <col min="5131" max="5131" width="20.8984375" style="352" customWidth="1"/>
    <col min="5132" max="5132" width="7.3984375" style="352" customWidth="1"/>
    <col min="5133" max="5376" width="8.8984375" style="352"/>
    <col min="5377" max="5377" width="1.09765625" style="352" customWidth="1"/>
    <col min="5378" max="5378" width="5.3984375" style="352" customWidth="1"/>
    <col min="5379" max="5379" width="16.59765625" style="352" customWidth="1"/>
    <col min="5380" max="5380" width="1.59765625" style="352" customWidth="1"/>
    <col min="5381" max="5381" width="7.59765625" style="352" customWidth="1"/>
    <col min="5382" max="5382" width="6.59765625" style="352" customWidth="1"/>
    <col min="5383" max="5383" width="2.59765625" style="352" customWidth="1"/>
    <col min="5384" max="5384" width="9" style="352" customWidth="1"/>
    <col min="5385" max="5385" width="2.3984375" style="352" customWidth="1"/>
    <col min="5386" max="5386" width="9.59765625" style="352" customWidth="1"/>
    <col min="5387" max="5387" width="20.8984375" style="352" customWidth="1"/>
    <col min="5388" max="5388" width="7.3984375" style="352" customWidth="1"/>
    <col min="5389" max="5632" width="8.8984375" style="352"/>
    <col min="5633" max="5633" width="1.09765625" style="352" customWidth="1"/>
    <col min="5634" max="5634" width="5.3984375" style="352" customWidth="1"/>
    <col min="5635" max="5635" width="16.59765625" style="352" customWidth="1"/>
    <col min="5636" max="5636" width="1.59765625" style="352" customWidth="1"/>
    <col min="5637" max="5637" width="7.59765625" style="352" customWidth="1"/>
    <col min="5638" max="5638" width="6.59765625" style="352" customWidth="1"/>
    <col min="5639" max="5639" width="2.59765625" style="352" customWidth="1"/>
    <col min="5640" max="5640" width="9" style="352" customWidth="1"/>
    <col min="5641" max="5641" width="2.3984375" style="352" customWidth="1"/>
    <col min="5642" max="5642" width="9.59765625" style="352" customWidth="1"/>
    <col min="5643" max="5643" width="20.8984375" style="352" customWidth="1"/>
    <col min="5644" max="5644" width="7.3984375" style="352" customWidth="1"/>
    <col min="5645" max="5888" width="8.8984375" style="352"/>
    <col min="5889" max="5889" width="1.09765625" style="352" customWidth="1"/>
    <col min="5890" max="5890" width="5.3984375" style="352" customWidth="1"/>
    <col min="5891" max="5891" width="16.59765625" style="352" customWidth="1"/>
    <col min="5892" max="5892" width="1.59765625" style="352" customWidth="1"/>
    <col min="5893" max="5893" width="7.59765625" style="352" customWidth="1"/>
    <col min="5894" max="5894" width="6.59765625" style="352" customWidth="1"/>
    <col min="5895" max="5895" width="2.59765625" style="352" customWidth="1"/>
    <col min="5896" max="5896" width="9" style="352" customWidth="1"/>
    <col min="5897" max="5897" width="2.3984375" style="352" customWidth="1"/>
    <col min="5898" max="5898" width="9.59765625" style="352" customWidth="1"/>
    <col min="5899" max="5899" width="20.8984375" style="352" customWidth="1"/>
    <col min="5900" max="5900" width="7.3984375" style="352" customWidth="1"/>
    <col min="5901" max="6144" width="8.8984375" style="352"/>
    <col min="6145" max="6145" width="1.09765625" style="352" customWidth="1"/>
    <col min="6146" max="6146" width="5.3984375" style="352" customWidth="1"/>
    <col min="6147" max="6147" width="16.59765625" style="352" customWidth="1"/>
    <col min="6148" max="6148" width="1.59765625" style="352" customWidth="1"/>
    <col min="6149" max="6149" width="7.59765625" style="352" customWidth="1"/>
    <col min="6150" max="6150" width="6.59765625" style="352" customWidth="1"/>
    <col min="6151" max="6151" width="2.59765625" style="352" customWidth="1"/>
    <col min="6152" max="6152" width="9" style="352" customWidth="1"/>
    <col min="6153" max="6153" width="2.3984375" style="352" customWidth="1"/>
    <col min="6154" max="6154" width="9.59765625" style="352" customWidth="1"/>
    <col min="6155" max="6155" width="20.8984375" style="352" customWidth="1"/>
    <col min="6156" max="6156" width="7.3984375" style="352" customWidth="1"/>
    <col min="6157" max="6400" width="8.8984375" style="352"/>
    <col min="6401" max="6401" width="1.09765625" style="352" customWidth="1"/>
    <col min="6402" max="6402" width="5.3984375" style="352" customWidth="1"/>
    <col min="6403" max="6403" width="16.59765625" style="352" customWidth="1"/>
    <col min="6404" max="6404" width="1.59765625" style="352" customWidth="1"/>
    <col min="6405" max="6405" width="7.59765625" style="352" customWidth="1"/>
    <col min="6406" max="6406" width="6.59765625" style="352" customWidth="1"/>
    <col min="6407" max="6407" width="2.59765625" style="352" customWidth="1"/>
    <col min="6408" max="6408" width="9" style="352" customWidth="1"/>
    <col min="6409" max="6409" width="2.3984375" style="352" customWidth="1"/>
    <col min="6410" max="6410" width="9.59765625" style="352" customWidth="1"/>
    <col min="6411" max="6411" width="20.8984375" style="352" customWidth="1"/>
    <col min="6412" max="6412" width="7.3984375" style="352" customWidth="1"/>
    <col min="6413" max="6656" width="8.8984375" style="352"/>
    <col min="6657" max="6657" width="1.09765625" style="352" customWidth="1"/>
    <col min="6658" max="6658" width="5.3984375" style="352" customWidth="1"/>
    <col min="6659" max="6659" width="16.59765625" style="352" customWidth="1"/>
    <col min="6660" max="6660" width="1.59765625" style="352" customWidth="1"/>
    <col min="6661" max="6661" width="7.59765625" style="352" customWidth="1"/>
    <col min="6662" max="6662" width="6.59765625" style="352" customWidth="1"/>
    <col min="6663" max="6663" width="2.59765625" style="352" customWidth="1"/>
    <col min="6664" max="6664" width="9" style="352" customWidth="1"/>
    <col min="6665" max="6665" width="2.3984375" style="352" customWidth="1"/>
    <col min="6666" max="6666" width="9.59765625" style="352" customWidth="1"/>
    <col min="6667" max="6667" width="20.8984375" style="352" customWidth="1"/>
    <col min="6668" max="6668" width="7.3984375" style="352" customWidth="1"/>
    <col min="6669" max="6912" width="8.8984375" style="352"/>
    <col min="6913" max="6913" width="1.09765625" style="352" customWidth="1"/>
    <col min="6914" max="6914" width="5.3984375" style="352" customWidth="1"/>
    <col min="6915" max="6915" width="16.59765625" style="352" customWidth="1"/>
    <col min="6916" max="6916" width="1.59765625" style="352" customWidth="1"/>
    <col min="6917" max="6917" width="7.59765625" style="352" customWidth="1"/>
    <col min="6918" max="6918" width="6.59765625" style="352" customWidth="1"/>
    <col min="6919" max="6919" width="2.59765625" style="352" customWidth="1"/>
    <col min="6920" max="6920" width="9" style="352" customWidth="1"/>
    <col min="6921" max="6921" width="2.3984375" style="352" customWidth="1"/>
    <col min="6922" max="6922" width="9.59765625" style="352" customWidth="1"/>
    <col min="6923" max="6923" width="20.8984375" style="352" customWidth="1"/>
    <col min="6924" max="6924" width="7.3984375" style="352" customWidth="1"/>
    <col min="6925" max="7168" width="8.8984375" style="352"/>
    <col min="7169" max="7169" width="1.09765625" style="352" customWidth="1"/>
    <col min="7170" max="7170" width="5.3984375" style="352" customWidth="1"/>
    <col min="7171" max="7171" width="16.59765625" style="352" customWidth="1"/>
    <col min="7172" max="7172" width="1.59765625" style="352" customWidth="1"/>
    <col min="7173" max="7173" width="7.59765625" style="352" customWidth="1"/>
    <col min="7174" max="7174" width="6.59765625" style="352" customWidth="1"/>
    <col min="7175" max="7175" width="2.59765625" style="352" customWidth="1"/>
    <col min="7176" max="7176" width="9" style="352" customWidth="1"/>
    <col min="7177" max="7177" width="2.3984375" style="352" customWidth="1"/>
    <col min="7178" max="7178" width="9.59765625" style="352" customWidth="1"/>
    <col min="7179" max="7179" width="20.8984375" style="352" customWidth="1"/>
    <col min="7180" max="7180" width="7.3984375" style="352" customWidth="1"/>
    <col min="7181" max="7424" width="8.8984375" style="352"/>
    <col min="7425" max="7425" width="1.09765625" style="352" customWidth="1"/>
    <col min="7426" max="7426" width="5.3984375" style="352" customWidth="1"/>
    <col min="7427" max="7427" width="16.59765625" style="352" customWidth="1"/>
    <col min="7428" max="7428" width="1.59765625" style="352" customWidth="1"/>
    <col min="7429" max="7429" width="7.59765625" style="352" customWidth="1"/>
    <col min="7430" max="7430" width="6.59765625" style="352" customWidth="1"/>
    <col min="7431" max="7431" width="2.59765625" style="352" customWidth="1"/>
    <col min="7432" max="7432" width="9" style="352" customWidth="1"/>
    <col min="7433" max="7433" width="2.3984375" style="352" customWidth="1"/>
    <col min="7434" max="7434" width="9.59765625" style="352" customWidth="1"/>
    <col min="7435" max="7435" width="20.8984375" style="352" customWidth="1"/>
    <col min="7436" max="7436" width="7.3984375" style="352" customWidth="1"/>
    <col min="7437" max="7680" width="8.8984375" style="352"/>
    <col min="7681" max="7681" width="1.09765625" style="352" customWidth="1"/>
    <col min="7682" max="7682" width="5.3984375" style="352" customWidth="1"/>
    <col min="7683" max="7683" width="16.59765625" style="352" customWidth="1"/>
    <col min="7684" max="7684" width="1.59765625" style="352" customWidth="1"/>
    <col min="7685" max="7685" width="7.59765625" style="352" customWidth="1"/>
    <col min="7686" max="7686" width="6.59765625" style="352" customWidth="1"/>
    <col min="7687" max="7687" width="2.59765625" style="352" customWidth="1"/>
    <col min="7688" max="7688" width="9" style="352" customWidth="1"/>
    <col min="7689" max="7689" width="2.3984375" style="352" customWidth="1"/>
    <col min="7690" max="7690" width="9.59765625" style="352" customWidth="1"/>
    <col min="7691" max="7691" width="20.8984375" style="352" customWidth="1"/>
    <col min="7692" max="7692" width="7.3984375" style="352" customWidth="1"/>
    <col min="7693" max="7936" width="8.8984375" style="352"/>
    <col min="7937" max="7937" width="1.09765625" style="352" customWidth="1"/>
    <col min="7938" max="7938" width="5.3984375" style="352" customWidth="1"/>
    <col min="7939" max="7939" width="16.59765625" style="352" customWidth="1"/>
    <col min="7940" max="7940" width="1.59765625" style="352" customWidth="1"/>
    <col min="7941" max="7941" width="7.59765625" style="352" customWidth="1"/>
    <col min="7942" max="7942" width="6.59765625" style="352" customWidth="1"/>
    <col min="7943" max="7943" width="2.59765625" style="352" customWidth="1"/>
    <col min="7944" max="7944" width="9" style="352" customWidth="1"/>
    <col min="7945" max="7945" width="2.3984375" style="352" customWidth="1"/>
    <col min="7946" max="7946" width="9.59765625" style="352" customWidth="1"/>
    <col min="7947" max="7947" width="20.8984375" style="352" customWidth="1"/>
    <col min="7948" max="7948" width="7.3984375" style="352" customWidth="1"/>
    <col min="7949" max="8192" width="8.8984375" style="352"/>
    <col min="8193" max="8193" width="1.09765625" style="352" customWidth="1"/>
    <col min="8194" max="8194" width="5.3984375" style="352" customWidth="1"/>
    <col min="8195" max="8195" width="16.59765625" style="352" customWidth="1"/>
    <col min="8196" max="8196" width="1.59765625" style="352" customWidth="1"/>
    <col min="8197" max="8197" width="7.59765625" style="352" customWidth="1"/>
    <col min="8198" max="8198" width="6.59765625" style="352" customWidth="1"/>
    <col min="8199" max="8199" width="2.59765625" style="352" customWidth="1"/>
    <col min="8200" max="8200" width="9" style="352" customWidth="1"/>
    <col min="8201" max="8201" width="2.3984375" style="352" customWidth="1"/>
    <col min="8202" max="8202" width="9.59765625" style="352" customWidth="1"/>
    <col min="8203" max="8203" width="20.8984375" style="352" customWidth="1"/>
    <col min="8204" max="8204" width="7.3984375" style="352" customWidth="1"/>
    <col min="8205" max="8448" width="8.8984375" style="352"/>
    <col min="8449" max="8449" width="1.09765625" style="352" customWidth="1"/>
    <col min="8450" max="8450" width="5.3984375" style="352" customWidth="1"/>
    <col min="8451" max="8451" width="16.59765625" style="352" customWidth="1"/>
    <col min="8452" max="8452" width="1.59765625" style="352" customWidth="1"/>
    <col min="8453" max="8453" width="7.59765625" style="352" customWidth="1"/>
    <col min="8454" max="8454" width="6.59765625" style="352" customWidth="1"/>
    <col min="8455" max="8455" width="2.59765625" style="352" customWidth="1"/>
    <col min="8456" max="8456" width="9" style="352" customWidth="1"/>
    <col min="8457" max="8457" width="2.3984375" style="352" customWidth="1"/>
    <col min="8458" max="8458" width="9.59765625" style="352" customWidth="1"/>
    <col min="8459" max="8459" width="20.8984375" style="352" customWidth="1"/>
    <col min="8460" max="8460" width="7.3984375" style="352" customWidth="1"/>
    <col min="8461" max="8704" width="8.8984375" style="352"/>
    <col min="8705" max="8705" width="1.09765625" style="352" customWidth="1"/>
    <col min="8706" max="8706" width="5.3984375" style="352" customWidth="1"/>
    <col min="8707" max="8707" width="16.59765625" style="352" customWidth="1"/>
    <col min="8708" max="8708" width="1.59765625" style="352" customWidth="1"/>
    <col min="8709" max="8709" width="7.59765625" style="352" customWidth="1"/>
    <col min="8710" max="8710" width="6.59765625" style="352" customWidth="1"/>
    <col min="8711" max="8711" width="2.59765625" style="352" customWidth="1"/>
    <col min="8712" max="8712" width="9" style="352" customWidth="1"/>
    <col min="8713" max="8713" width="2.3984375" style="352" customWidth="1"/>
    <col min="8714" max="8714" width="9.59765625" style="352" customWidth="1"/>
    <col min="8715" max="8715" width="20.8984375" style="352" customWidth="1"/>
    <col min="8716" max="8716" width="7.3984375" style="352" customWidth="1"/>
    <col min="8717" max="8960" width="8.8984375" style="352"/>
    <col min="8961" max="8961" width="1.09765625" style="352" customWidth="1"/>
    <col min="8962" max="8962" width="5.3984375" style="352" customWidth="1"/>
    <col min="8963" max="8963" width="16.59765625" style="352" customWidth="1"/>
    <col min="8964" max="8964" width="1.59765625" style="352" customWidth="1"/>
    <col min="8965" max="8965" width="7.59765625" style="352" customWidth="1"/>
    <col min="8966" max="8966" width="6.59765625" style="352" customWidth="1"/>
    <col min="8967" max="8967" width="2.59765625" style="352" customWidth="1"/>
    <col min="8968" max="8968" width="9" style="352" customWidth="1"/>
    <col min="8969" max="8969" width="2.3984375" style="352" customWidth="1"/>
    <col min="8970" max="8970" width="9.59765625" style="352" customWidth="1"/>
    <col min="8971" max="8971" width="20.8984375" style="352" customWidth="1"/>
    <col min="8972" max="8972" width="7.3984375" style="352" customWidth="1"/>
    <col min="8973" max="9216" width="8.8984375" style="352"/>
    <col min="9217" max="9217" width="1.09765625" style="352" customWidth="1"/>
    <col min="9218" max="9218" width="5.3984375" style="352" customWidth="1"/>
    <col min="9219" max="9219" width="16.59765625" style="352" customWidth="1"/>
    <col min="9220" max="9220" width="1.59765625" style="352" customWidth="1"/>
    <col min="9221" max="9221" width="7.59765625" style="352" customWidth="1"/>
    <col min="9222" max="9222" width="6.59765625" style="352" customWidth="1"/>
    <col min="9223" max="9223" width="2.59765625" style="352" customWidth="1"/>
    <col min="9224" max="9224" width="9" style="352" customWidth="1"/>
    <col min="9225" max="9225" width="2.3984375" style="352" customWidth="1"/>
    <col min="9226" max="9226" width="9.59765625" style="352" customWidth="1"/>
    <col min="9227" max="9227" width="20.8984375" style="352" customWidth="1"/>
    <col min="9228" max="9228" width="7.3984375" style="352" customWidth="1"/>
    <col min="9229" max="9472" width="8.8984375" style="352"/>
    <col min="9473" max="9473" width="1.09765625" style="352" customWidth="1"/>
    <col min="9474" max="9474" width="5.3984375" style="352" customWidth="1"/>
    <col min="9475" max="9475" width="16.59765625" style="352" customWidth="1"/>
    <col min="9476" max="9476" width="1.59765625" style="352" customWidth="1"/>
    <col min="9477" max="9477" width="7.59765625" style="352" customWidth="1"/>
    <col min="9478" max="9478" width="6.59765625" style="352" customWidth="1"/>
    <col min="9479" max="9479" width="2.59765625" style="352" customWidth="1"/>
    <col min="9480" max="9480" width="9" style="352" customWidth="1"/>
    <col min="9481" max="9481" width="2.3984375" style="352" customWidth="1"/>
    <col min="9482" max="9482" width="9.59765625" style="352" customWidth="1"/>
    <col min="9483" max="9483" width="20.8984375" style="352" customWidth="1"/>
    <col min="9484" max="9484" width="7.3984375" style="352" customWidth="1"/>
    <col min="9485" max="9728" width="8.8984375" style="352"/>
    <col min="9729" max="9729" width="1.09765625" style="352" customWidth="1"/>
    <col min="9730" max="9730" width="5.3984375" style="352" customWidth="1"/>
    <col min="9731" max="9731" width="16.59765625" style="352" customWidth="1"/>
    <col min="9732" max="9732" width="1.59765625" style="352" customWidth="1"/>
    <col min="9733" max="9733" width="7.59765625" style="352" customWidth="1"/>
    <col min="9734" max="9734" width="6.59765625" style="352" customWidth="1"/>
    <col min="9735" max="9735" width="2.59765625" style="352" customWidth="1"/>
    <col min="9736" max="9736" width="9" style="352" customWidth="1"/>
    <col min="9737" max="9737" width="2.3984375" style="352" customWidth="1"/>
    <col min="9738" max="9738" width="9.59765625" style="352" customWidth="1"/>
    <col min="9739" max="9739" width="20.8984375" style="352" customWidth="1"/>
    <col min="9740" max="9740" width="7.3984375" style="352" customWidth="1"/>
    <col min="9741" max="9984" width="8.8984375" style="352"/>
    <col min="9985" max="9985" width="1.09765625" style="352" customWidth="1"/>
    <col min="9986" max="9986" width="5.3984375" style="352" customWidth="1"/>
    <col min="9987" max="9987" width="16.59765625" style="352" customWidth="1"/>
    <col min="9988" max="9988" width="1.59765625" style="352" customWidth="1"/>
    <col min="9989" max="9989" width="7.59765625" style="352" customWidth="1"/>
    <col min="9990" max="9990" width="6.59765625" style="352" customWidth="1"/>
    <col min="9991" max="9991" width="2.59765625" style="352" customWidth="1"/>
    <col min="9992" max="9992" width="9" style="352" customWidth="1"/>
    <col min="9993" max="9993" width="2.3984375" style="352" customWidth="1"/>
    <col min="9994" max="9994" width="9.59765625" style="352" customWidth="1"/>
    <col min="9995" max="9995" width="20.8984375" style="352" customWidth="1"/>
    <col min="9996" max="9996" width="7.3984375" style="352" customWidth="1"/>
    <col min="9997" max="10240" width="8.8984375" style="352"/>
    <col min="10241" max="10241" width="1.09765625" style="352" customWidth="1"/>
    <col min="10242" max="10242" width="5.3984375" style="352" customWidth="1"/>
    <col min="10243" max="10243" width="16.59765625" style="352" customWidth="1"/>
    <col min="10244" max="10244" width="1.59765625" style="352" customWidth="1"/>
    <col min="10245" max="10245" width="7.59765625" style="352" customWidth="1"/>
    <col min="10246" max="10246" width="6.59765625" style="352" customWidth="1"/>
    <col min="10247" max="10247" width="2.59765625" style="352" customWidth="1"/>
    <col min="10248" max="10248" width="9" style="352" customWidth="1"/>
    <col min="10249" max="10249" width="2.3984375" style="352" customWidth="1"/>
    <col min="10250" max="10250" width="9.59765625" style="352" customWidth="1"/>
    <col min="10251" max="10251" width="20.8984375" style="352" customWidth="1"/>
    <col min="10252" max="10252" width="7.3984375" style="352" customWidth="1"/>
    <col min="10253" max="10496" width="8.8984375" style="352"/>
    <col min="10497" max="10497" width="1.09765625" style="352" customWidth="1"/>
    <col min="10498" max="10498" width="5.3984375" style="352" customWidth="1"/>
    <col min="10499" max="10499" width="16.59765625" style="352" customWidth="1"/>
    <col min="10500" max="10500" width="1.59765625" style="352" customWidth="1"/>
    <col min="10501" max="10501" width="7.59765625" style="352" customWidth="1"/>
    <col min="10502" max="10502" width="6.59765625" style="352" customWidth="1"/>
    <col min="10503" max="10503" width="2.59765625" style="352" customWidth="1"/>
    <col min="10504" max="10504" width="9" style="352" customWidth="1"/>
    <col min="10505" max="10505" width="2.3984375" style="352" customWidth="1"/>
    <col min="10506" max="10506" width="9.59765625" style="352" customWidth="1"/>
    <col min="10507" max="10507" width="20.8984375" style="352" customWidth="1"/>
    <col min="10508" max="10508" width="7.3984375" style="352" customWidth="1"/>
    <col min="10509" max="10752" width="8.8984375" style="352"/>
    <col min="10753" max="10753" width="1.09765625" style="352" customWidth="1"/>
    <col min="10754" max="10754" width="5.3984375" style="352" customWidth="1"/>
    <col min="10755" max="10755" width="16.59765625" style="352" customWidth="1"/>
    <col min="10756" max="10756" width="1.59765625" style="352" customWidth="1"/>
    <col min="10757" max="10757" width="7.59765625" style="352" customWidth="1"/>
    <col min="10758" max="10758" width="6.59765625" style="352" customWidth="1"/>
    <col min="10759" max="10759" width="2.59765625" style="352" customWidth="1"/>
    <col min="10760" max="10760" width="9" style="352" customWidth="1"/>
    <col min="10761" max="10761" width="2.3984375" style="352" customWidth="1"/>
    <col min="10762" max="10762" width="9.59765625" style="352" customWidth="1"/>
    <col min="10763" max="10763" width="20.8984375" style="352" customWidth="1"/>
    <col min="10764" max="10764" width="7.3984375" style="352" customWidth="1"/>
    <col min="10765" max="11008" width="8.8984375" style="352"/>
    <col min="11009" max="11009" width="1.09765625" style="352" customWidth="1"/>
    <col min="11010" max="11010" width="5.3984375" style="352" customWidth="1"/>
    <col min="11011" max="11011" width="16.59765625" style="352" customWidth="1"/>
    <col min="11012" max="11012" width="1.59765625" style="352" customWidth="1"/>
    <col min="11013" max="11013" width="7.59765625" style="352" customWidth="1"/>
    <col min="11014" max="11014" width="6.59765625" style="352" customWidth="1"/>
    <col min="11015" max="11015" width="2.59765625" style="352" customWidth="1"/>
    <col min="11016" max="11016" width="9" style="352" customWidth="1"/>
    <col min="11017" max="11017" width="2.3984375" style="352" customWidth="1"/>
    <col min="11018" max="11018" width="9.59765625" style="352" customWidth="1"/>
    <col min="11019" max="11019" width="20.8984375" style="352" customWidth="1"/>
    <col min="11020" max="11020" width="7.3984375" style="352" customWidth="1"/>
    <col min="11021" max="11264" width="8.8984375" style="352"/>
    <col min="11265" max="11265" width="1.09765625" style="352" customWidth="1"/>
    <col min="11266" max="11266" width="5.3984375" style="352" customWidth="1"/>
    <col min="11267" max="11267" width="16.59765625" style="352" customWidth="1"/>
    <col min="11268" max="11268" width="1.59765625" style="352" customWidth="1"/>
    <col min="11269" max="11269" width="7.59765625" style="352" customWidth="1"/>
    <col min="11270" max="11270" width="6.59765625" style="352" customWidth="1"/>
    <col min="11271" max="11271" width="2.59765625" style="352" customWidth="1"/>
    <col min="11272" max="11272" width="9" style="352" customWidth="1"/>
    <col min="11273" max="11273" width="2.3984375" style="352" customWidth="1"/>
    <col min="11274" max="11274" width="9.59765625" style="352" customWidth="1"/>
    <col min="11275" max="11275" width="20.8984375" style="352" customWidth="1"/>
    <col min="11276" max="11276" width="7.3984375" style="352" customWidth="1"/>
    <col min="11277" max="11520" width="8.8984375" style="352"/>
    <col min="11521" max="11521" width="1.09765625" style="352" customWidth="1"/>
    <col min="11522" max="11522" width="5.3984375" style="352" customWidth="1"/>
    <col min="11523" max="11523" width="16.59765625" style="352" customWidth="1"/>
    <col min="11524" max="11524" width="1.59765625" style="352" customWidth="1"/>
    <col min="11525" max="11525" width="7.59765625" style="352" customWidth="1"/>
    <col min="11526" max="11526" width="6.59765625" style="352" customWidth="1"/>
    <col min="11527" max="11527" width="2.59765625" style="352" customWidth="1"/>
    <col min="11528" max="11528" width="9" style="352" customWidth="1"/>
    <col min="11529" max="11529" width="2.3984375" style="352" customWidth="1"/>
    <col min="11530" max="11530" width="9.59765625" style="352" customWidth="1"/>
    <col min="11531" max="11531" width="20.8984375" style="352" customWidth="1"/>
    <col min="11532" max="11532" width="7.3984375" style="352" customWidth="1"/>
    <col min="11533" max="11776" width="8.8984375" style="352"/>
    <col min="11777" max="11777" width="1.09765625" style="352" customWidth="1"/>
    <col min="11778" max="11778" width="5.3984375" style="352" customWidth="1"/>
    <col min="11779" max="11779" width="16.59765625" style="352" customWidth="1"/>
    <col min="11780" max="11780" width="1.59765625" style="352" customWidth="1"/>
    <col min="11781" max="11781" width="7.59765625" style="352" customWidth="1"/>
    <col min="11782" max="11782" width="6.59765625" style="352" customWidth="1"/>
    <col min="11783" max="11783" width="2.59765625" style="352" customWidth="1"/>
    <col min="11784" max="11784" width="9" style="352" customWidth="1"/>
    <col min="11785" max="11785" width="2.3984375" style="352" customWidth="1"/>
    <col min="11786" max="11786" width="9.59765625" style="352" customWidth="1"/>
    <col min="11787" max="11787" width="20.8984375" style="352" customWidth="1"/>
    <col min="11788" max="11788" width="7.3984375" style="352" customWidth="1"/>
    <col min="11789" max="12032" width="8.8984375" style="352"/>
    <col min="12033" max="12033" width="1.09765625" style="352" customWidth="1"/>
    <col min="12034" max="12034" width="5.3984375" style="352" customWidth="1"/>
    <col min="12035" max="12035" width="16.59765625" style="352" customWidth="1"/>
    <col min="12036" max="12036" width="1.59765625" style="352" customWidth="1"/>
    <col min="12037" max="12037" width="7.59765625" style="352" customWidth="1"/>
    <col min="12038" max="12038" width="6.59765625" style="352" customWidth="1"/>
    <col min="12039" max="12039" width="2.59765625" style="352" customWidth="1"/>
    <col min="12040" max="12040" width="9" style="352" customWidth="1"/>
    <col min="12041" max="12041" width="2.3984375" style="352" customWidth="1"/>
    <col min="12042" max="12042" width="9.59765625" style="352" customWidth="1"/>
    <col min="12043" max="12043" width="20.8984375" style="352" customWidth="1"/>
    <col min="12044" max="12044" width="7.3984375" style="352" customWidth="1"/>
    <col min="12045" max="12288" width="8.8984375" style="352"/>
    <col min="12289" max="12289" width="1.09765625" style="352" customWidth="1"/>
    <col min="12290" max="12290" width="5.3984375" style="352" customWidth="1"/>
    <col min="12291" max="12291" width="16.59765625" style="352" customWidth="1"/>
    <col min="12292" max="12292" width="1.59765625" style="352" customWidth="1"/>
    <col min="12293" max="12293" width="7.59765625" style="352" customWidth="1"/>
    <col min="12294" max="12294" width="6.59765625" style="352" customWidth="1"/>
    <col min="12295" max="12295" width="2.59765625" style="352" customWidth="1"/>
    <col min="12296" max="12296" width="9" style="352" customWidth="1"/>
    <col min="12297" max="12297" width="2.3984375" style="352" customWidth="1"/>
    <col min="12298" max="12298" width="9.59765625" style="352" customWidth="1"/>
    <col min="12299" max="12299" width="20.8984375" style="352" customWidth="1"/>
    <col min="12300" max="12300" width="7.3984375" style="352" customWidth="1"/>
    <col min="12301" max="12544" width="8.8984375" style="352"/>
    <col min="12545" max="12545" width="1.09765625" style="352" customWidth="1"/>
    <col min="12546" max="12546" width="5.3984375" style="352" customWidth="1"/>
    <col min="12547" max="12547" width="16.59765625" style="352" customWidth="1"/>
    <col min="12548" max="12548" width="1.59765625" style="352" customWidth="1"/>
    <col min="12549" max="12549" width="7.59765625" style="352" customWidth="1"/>
    <col min="12550" max="12550" width="6.59765625" style="352" customWidth="1"/>
    <col min="12551" max="12551" width="2.59765625" style="352" customWidth="1"/>
    <col min="12552" max="12552" width="9" style="352" customWidth="1"/>
    <col min="12553" max="12553" width="2.3984375" style="352" customWidth="1"/>
    <col min="12554" max="12554" width="9.59765625" style="352" customWidth="1"/>
    <col min="12555" max="12555" width="20.8984375" style="352" customWidth="1"/>
    <col min="12556" max="12556" width="7.3984375" style="352" customWidth="1"/>
    <col min="12557" max="12800" width="8.8984375" style="352"/>
    <col min="12801" max="12801" width="1.09765625" style="352" customWidth="1"/>
    <col min="12802" max="12802" width="5.3984375" style="352" customWidth="1"/>
    <col min="12803" max="12803" width="16.59765625" style="352" customWidth="1"/>
    <col min="12804" max="12804" width="1.59765625" style="352" customWidth="1"/>
    <col min="12805" max="12805" width="7.59765625" style="352" customWidth="1"/>
    <col min="12806" max="12806" width="6.59765625" style="352" customWidth="1"/>
    <col min="12807" max="12807" width="2.59765625" style="352" customWidth="1"/>
    <col min="12808" max="12808" width="9" style="352" customWidth="1"/>
    <col min="12809" max="12809" width="2.3984375" style="352" customWidth="1"/>
    <col min="12810" max="12810" width="9.59765625" style="352" customWidth="1"/>
    <col min="12811" max="12811" width="20.8984375" style="352" customWidth="1"/>
    <col min="12812" max="12812" width="7.3984375" style="352" customWidth="1"/>
    <col min="12813" max="13056" width="8.8984375" style="352"/>
    <col min="13057" max="13057" width="1.09765625" style="352" customWidth="1"/>
    <col min="13058" max="13058" width="5.3984375" style="352" customWidth="1"/>
    <col min="13059" max="13059" width="16.59765625" style="352" customWidth="1"/>
    <col min="13060" max="13060" width="1.59765625" style="352" customWidth="1"/>
    <col min="13061" max="13061" width="7.59765625" style="352" customWidth="1"/>
    <col min="13062" max="13062" width="6.59765625" style="352" customWidth="1"/>
    <col min="13063" max="13063" width="2.59765625" style="352" customWidth="1"/>
    <col min="13064" max="13064" width="9" style="352" customWidth="1"/>
    <col min="13065" max="13065" width="2.3984375" style="352" customWidth="1"/>
    <col min="13066" max="13066" width="9.59765625" style="352" customWidth="1"/>
    <col min="13067" max="13067" width="20.8984375" style="352" customWidth="1"/>
    <col min="13068" max="13068" width="7.3984375" style="352" customWidth="1"/>
    <col min="13069" max="13312" width="8.8984375" style="352"/>
    <col min="13313" max="13313" width="1.09765625" style="352" customWidth="1"/>
    <col min="13314" max="13314" width="5.3984375" style="352" customWidth="1"/>
    <col min="13315" max="13315" width="16.59765625" style="352" customWidth="1"/>
    <col min="13316" max="13316" width="1.59765625" style="352" customWidth="1"/>
    <col min="13317" max="13317" width="7.59765625" style="352" customWidth="1"/>
    <col min="13318" max="13318" width="6.59765625" style="352" customWidth="1"/>
    <col min="13319" max="13319" width="2.59765625" style="352" customWidth="1"/>
    <col min="13320" max="13320" width="9" style="352" customWidth="1"/>
    <col min="13321" max="13321" width="2.3984375" style="352" customWidth="1"/>
    <col min="13322" max="13322" width="9.59765625" style="352" customWidth="1"/>
    <col min="13323" max="13323" width="20.8984375" style="352" customWidth="1"/>
    <col min="13324" max="13324" width="7.3984375" style="352" customWidth="1"/>
    <col min="13325" max="13568" width="8.8984375" style="352"/>
    <col min="13569" max="13569" width="1.09765625" style="352" customWidth="1"/>
    <col min="13570" max="13570" width="5.3984375" style="352" customWidth="1"/>
    <col min="13571" max="13571" width="16.59765625" style="352" customWidth="1"/>
    <col min="13572" max="13572" width="1.59765625" style="352" customWidth="1"/>
    <col min="13573" max="13573" width="7.59765625" style="352" customWidth="1"/>
    <col min="13574" max="13574" width="6.59765625" style="352" customWidth="1"/>
    <col min="13575" max="13575" width="2.59765625" style="352" customWidth="1"/>
    <col min="13576" max="13576" width="9" style="352" customWidth="1"/>
    <col min="13577" max="13577" width="2.3984375" style="352" customWidth="1"/>
    <col min="13578" max="13578" width="9.59765625" style="352" customWidth="1"/>
    <col min="13579" max="13579" width="20.8984375" style="352" customWidth="1"/>
    <col min="13580" max="13580" width="7.3984375" style="352" customWidth="1"/>
    <col min="13581" max="13824" width="8.8984375" style="352"/>
    <col min="13825" max="13825" width="1.09765625" style="352" customWidth="1"/>
    <col min="13826" max="13826" width="5.3984375" style="352" customWidth="1"/>
    <col min="13827" max="13827" width="16.59765625" style="352" customWidth="1"/>
    <col min="13828" max="13828" width="1.59765625" style="352" customWidth="1"/>
    <col min="13829" max="13829" width="7.59765625" style="352" customWidth="1"/>
    <col min="13830" max="13830" width="6.59765625" style="352" customWidth="1"/>
    <col min="13831" max="13831" width="2.59765625" style="352" customWidth="1"/>
    <col min="13832" max="13832" width="9" style="352" customWidth="1"/>
    <col min="13833" max="13833" width="2.3984375" style="352" customWidth="1"/>
    <col min="13834" max="13834" width="9.59765625" style="352" customWidth="1"/>
    <col min="13835" max="13835" width="20.8984375" style="352" customWidth="1"/>
    <col min="13836" max="13836" width="7.3984375" style="352" customWidth="1"/>
    <col min="13837" max="14080" width="8.8984375" style="352"/>
    <col min="14081" max="14081" width="1.09765625" style="352" customWidth="1"/>
    <col min="14082" max="14082" width="5.3984375" style="352" customWidth="1"/>
    <col min="14083" max="14083" width="16.59765625" style="352" customWidth="1"/>
    <col min="14084" max="14084" width="1.59765625" style="352" customWidth="1"/>
    <col min="14085" max="14085" width="7.59765625" style="352" customWidth="1"/>
    <col min="14086" max="14086" width="6.59765625" style="352" customWidth="1"/>
    <col min="14087" max="14087" width="2.59765625" style="352" customWidth="1"/>
    <col min="14088" max="14088" width="9" style="352" customWidth="1"/>
    <col min="14089" max="14089" width="2.3984375" style="352" customWidth="1"/>
    <col min="14090" max="14090" width="9.59765625" style="352" customWidth="1"/>
    <col min="14091" max="14091" width="20.8984375" style="352" customWidth="1"/>
    <col min="14092" max="14092" width="7.3984375" style="352" customWidth="1"/>
    <col min="14093" max="14336" width="8.8984375" style="352"/>
    <col min="14337" max="14337" width="1.09765625" style="352" customWidth="1"/>
    <col min="14338" max="14338" width="5.3984375" style="352" customWidth="1"/>
    <col min="14339" max="14339" width="16.59765625" style="352" customWidth="1"/>
    <col min="14340" max="14340" width="1.59765625" style="352" customWidth="1"/>
    <col min="14341" max="14341" width="7.59765625" style="352" customWidth="1"/>
    <col min="14342" max="14342" width="6.59765625" style="352" customWidth="1"/>
    <col min="14343" max="14343" width="2.59765625" style="352" customWidth="1"/>
    <col min="14344" max="14344" width="9" style="352" customWidth="1"/>
    <col min="14345" max="14345" width="2.3984375" style="352" customWidth="1"/>
    <col min="14346" max="14346" width="9.59765625" style="352" customWidth="1"/>
    <col min="14347" max="14347" width="20.8984375" style="352" customWidth="1"/>
    <col min="14348" max="14348" width="7.3984375" style="352" customWidth="1"/>
    <col min="14349" max="14592" width="8.8984375" style="352"/>
    <col min="14593" max="14593" width="1.09765625" style="352" customWidth="1"/>
    <col min="14594" max="14594" width="5.3984375" style="352" customWidth="1"/>
    <col min="14595" max="14595" width="16.59765625" style="352" customWidth="1"/>
    <col min="14596" max="14596" width="1.59765625" style="352" customWidth="1"/>
    <col min="14597" max="14597" width="7.59765625" style="352" customWidth="1"/>
    <col min="14598" max="14598" width="6.59765625" style="352" customWidth="1"/>
    <col min="14599" max="14599" width="2.59765625" style="352" customWidth="1"/>
    <col min="14600" max="14600" width="9" style="352" customWidth="1"/>
    <col min="14601" max="14601" width="2.3984375" style="352" customWidth="1"/>
    <col min="14602" max="14602" width="9.59765625" style="352" customWidth="1"/>
    <col min="14603" max="14603" width="20.8984375" style="352" customWidth="1"/>
    <col min="14604" max="14604" width="7.3984375" style="352" customWidth="1"/>
    <col min="14605" max="14848" width="8.8984375" style="352"/>
    <col min="14849" max="14849" width="1.09765625" style="352" customWidth="1"/>
    <col min="14850" max="14850" width="5.3984375" style="352" customWidth="1"/>
    <col min="14851" max="14851" width="16.59765625" style="352" customWidth="1"/>
    <col min="14852" max="14852" width="1.59765625" style="352" customWidth="1"/>
    <col min="14853" max="14853" width="7.59765625" style="352" customWidth="1"/>
    <col min="14854" max="14854" width="6.59765625" style="352" customWidth="1"/>
    <col min="14855" max="14855" width="2.59765625" style="352" customWidth="1"/>
    <col min="14856" max="14856" width="9" style="352" customWidth="1"/>
    <col min="14857" max="14857" width="2.3984375" style="352" customWidth="1"/>
    <col min="14858" max="14858" width="9.59765625" style="352" customWidth="1"/>
    <col min="14859" max="14859" width="20.8984375" style="352" customWidth="1"/>
    <col min="14860" max="14860" width="7.3984375" style="352" customWidth="1"/>
    <col min="14861" max="15104" width="8.8984375" style="352"/>
    <col min="15105" max="15105" width="1.09765625" style="352" customWidth="1"/>
    <col min="15106" max="15106" width="5.3984375" style="352" customWidth="1"/>
    <col min="15107" max="15107" width="16.59765625" style="352" customWidth="1"/>
    <col min="15108" max="15108" width="1.59765625" style="352" customWidth="1"/>
    <col min="15109" max="15109" width="7.59765625" style="352" customWidth="1"/>
    <col min="15110" max="15110" width="6.59765625" style="352" customWidth="1"/>
    <col min="15111" max="15111" width="2.59765625" style="352" customWidth="1"/>
    <col min="15112" max="15112" width="9" style="352" customWidth="1"/>
    <col min="15113" max="15113" width="2.3984375" style="352" customWidth="1"/>
    <col min="15114" max="15114" width="9.59765625" style="352" customWidth="1"/>
    <col min="15115" max="15115" width="20.8984375" style="352" customWidth="1"/>
    <col min="15116" max="15116" width="7.3984375" style="352" customWidth="1"/>
    <col min="15117" max="15360" width="8.8984375" style="352"/>
    <col min="15361" max="15361" width="1.09765625" style="352" customWidth="1"/>
    <col min="15362" max="15362" width="5.3984375" style="352" customWidth="1"/>
    <col min="15363" max="15363" width="16.59765625" style="352" customWidth="1"/>
    <col min="15364" max="15364" width="1.59765625" style="352" customWidth="1"/>
    <col min="15365" max="15365" width="7.59765625" style="352" customWidth="1"/>
    <col min="15366" max="15366" width="6.59765625" style="352" customWidth="1"/>
    <col min="15367" max="15367" width="2.59765625" style="352" customWidth="1"/>
    <col min="15368" max="15368" width="9" style="352" customWidth="1"/>
    <col min="15369" max="15369" width="2.3984375" style="352" customWidth="1"/>
    <col min="15370" max="15370" width="9.59765625" style="352" customWidth="1"/>
    <col min="15371" max="15371" width="20.8984375" style="352" customWidth="1"/>
    <col min="15372" max="15372" width="7.3984375" style="352" customWidth="1"/>
    <col min="15373" max="15616" width="8.8984375" style="352"/>
    <col min="15617" max="15617" width="1.09765625" style="352" customWidth="1"/>
    <col min="15618" max="15618" width="5.3984375" style="352" customWidth="1"/>
    <col min="15619" max="15619" width="16.59765625" style="352" customWidth="1"/>
    <col min="15620" max="15620" width="1.59765625" style="352" customWidth="1"/>
    <col min="15621" max="15621" width="7.59765625" style="352" customWidth="1"/>
    <col min="15622" max="15622" width="6.59765625" style="352" customWidth="1"/>
    <col min="15623" max="15623" width="2.59765625" style="352" customWidth="1"/>
    <col min="15624" max="15624" width="9" style="352" customWidth="1"/>
    <col min="15625" max="15625" width="2.3984375" style="352" customWidth="1"/>
    <col min="15626" max="15626" width="9.59765625" style="352" customWidth="1"/>
    <col min="15627" max="15627" width="20.8984375" style="352" customWidth="1"/>
    <col min="15628" max="15628" width="7.3984375" style="352" customWidth="1"/>
    <col min="15629" max="15872" width="8.8984375" style="352"/>
    <col min="15873" max="15873" width="1.09765625" style="352" customWidth="1"/>
    <col min="15874" max="15874" width="5.3984375" style="352" customWidth="1"/>
    <col min="15875" max="15875" width="16.59765625" style="352" customWidth="1"/>
    <col min="15876" max="15876" width="1.59765625" style="352" customWidth="1"/>
    <col min="15877" max="15877" width="7.59765625" style="352" customWidth="1"/>
    <col min="15878" max="15878" width="6.59765625" style="352" customWidth="1"/>
    <col min="15879" max="15879" width="2.59765625" style="352" customWidth="1"/>
    <col min="15880" max="15880" width="9" style="352" customWidth="1"/>
    <col min="15881" max="15881" width="2.3984375" style="352" customWidth="1"/>
    <col min="15882" max="15882" width="9.59765625" style="352" customWidth="1"/>
    <col min="15883" max="15883" width="20.8984375" style="352" customWidth="1"/>
    <col min="15884" max="15884" width="7.3984375" style="352" customWidth="1"/>
    <col min="15885" max="16128" width="8.8984375" style="352"/>
    <col min="16129" max="16129" width="1.09765625" style="352" customWidth="1"/>
    <col min="16130" max="16130" width="5.3984375" style="352" customWidth="1"/>
    <col min="16131" max="16131" width="16.59765625" style="352" customWidth="1"/>
    <col min="16132" max="16132" width="1.59765625" style="352" customWidth="1"/>
    <col min="16133" max="16133" width="7.59765625" style="352" customWidth="1"/>
    <col min="16134" max="16134" width="6.59765625" style="352" customWidth="1"/>
    <col min="16135" max="16135" width="2.59765625" style="352" customWidth="1"/>
    <col min="16136" max="16136" width="9" style="352" customWidth="1"/>
    <col min="16137" max="16137" width="2.3984375" style="352" customWidth="1"/>
    <col min="16138" max="16138" width="9.59765625" style="352" customWidth="1"/>
    <col min="16139" max="16139" width="20.8984375" style="352" customWidth="1"/>
    <col min="16140" max="16140" width="7.3984375" style="352" customWidth="1"/>
    <col min="16141" max="16384" width="8.8984375" style="352"/>
  </cols>
  <sheetData>
    <row r="1" spans="1:17" s="349" customFormat="1" ht="18" customHeight="1">
      <c r="A1" s="677" t="s">
        <v>1206</v>
      </c>
      <c r="B1" s="678"/>
      <c r="C1" s="678"/>
      <c r="D1" s="678"/>
      <c r="E1" s="678"/>
      <c r="F1" s="678"/>
      <c r="G1" s="678"/>
      <c r="H1" s="678"/>
      <c r="I1" s="678"/>
      <c r="J1" s="678"/>
      <c r="K1" s="678"/>
      <c r="L1" s="678"/>
    </row>
    <row r="2" spans="1:17" s="350" customFormat="1" ht="15" customHeight="1">
      <c r="A2" s="679" t="s">
        <v>1145</v>
      </c>
      <c r="B2" s="679"/>
      <c r="C2" s="679"/>
      <c r="D2" s="679"/>
      <c r="E2" s="679"/>
      <c r="F2" s="679"/>
      <c r="G2" s="679"/>
      <c r="H2" s="679"/>
      <c r="I2" s="679"/>
      <c r="J2" s="679"/>
      <c r="K2" s="679"/>
      <c r="L2" s="679"/>
    </row>
    <row r="3" spans="1:17" ht="42.6" customHeight="1">
      <c r="A3" s="351"/>
      <c r="B3" s="680" t="s">
        <v>1146</v>
      </c>
      <c r="C3" s="681" t="s">
        <v>1147</v>
      </c>
      <c r="D3" s="681"/>
      <c r="E3" s="681"/>
      <c r="F3" s="681"/>
      <c r="G3" s="682"/>
      <c r="H3" s="682"/>
      <c r="I3" s="682"/>
      <c r="J3" s="682"/>
      <c r="K3" s="682"/>
      <c r="L3" s="682"/>
    </row>
    <row r="4" spans="1:17" ht="25.5" customHeight="1">
      <c r="A4" s="351"/>
      <c r="B4" s="680"/>
      <c r="C4" s="681" t="s">
        <v>1148</v>
      </c>
      <c r="D4" s="681"/>
      <c r="E4" s="681"/>
      <c r="F4" s="681"/>
      <c r="G4" s="683" t="s">
        <v>1149</v>
      </c>
      <c r="H4" s="683"/>
      <c r="I4" s="684"/>
      <c r="J4" s="684"/>
      <c r="K4" s="684"/>
      <c r="L4" s="684"/>
    </row>
    <row r="5" spans="1:17" ht="25.5" customHeight="1">
      <c r="A5" s="351"/>
      <c r="B5" s="680"/>
      <c r="C5" s="681"/>
      <c r="D5" s="681"/>
      <c r="E5" s="681"/>
      <c r="F5" s="681"/>
      <c r="G5" s="682"/>
      <c r="H5" s="682"/>
      <c r="I5" s="682"/>
      <c r="J5" s="682"/>
      <c r="K5" s="682"/>
      <c r="L5" s="682"/>
    </row>
    <row r="6" spans="1:17" ht="36.6" customHeight="1">
      <c r="A6" s="351"/>
      <c r="B6" s="685" t="s">
        <v>1150</v>
      </c>
      <c r="C6" s="681" t="s">
        <v>1147</v>
      </c>
      <c r="D6" s="681"/>
      <c r="E6" s="681"/>
      <c r="F6" s="681"/>
      <c r="G6" s="682"/>
      <c r="H6" s="682"/>
      <c r="I6" s="682"/>
      <c r="J6" s="682"/>
      <c r="K6" s="682"/>
      <c r="L6" s="682"/>
      <c r="Q6" s="353"/>
    </row>
    <row r="7" spans="1:17" ht="25.5" customHeight="1">
      <c r="A7" s="351"/>
      <c r="B7" s="685"/>
      <c r="C7" s="681" t="s">
        <v>1148</v>
      </c>
      <c r="D7" s="681"/>
      <c r="E7" s="681"/>
      <c r="F7" s="681"/>
      <c r="G7" s="683" t="s">
        <v>1149</v>
      </c>
      <c r="H7" s="683"/>
      <c r="I7" s="684"/>
      <c r="J7" s="684"/>
      <c r="K7" s="684"/>
      <c r="L7" s="684"/>
    </row>
    <row r="8" spans="1:17" ht="25.5" customHeight="1">
      <c r="A8" s="351"/>
      <c r="B8" s="685"/>
      <c r="C8" s="681"/>
      <c r="D8" s="681"/>
      <c r="E8" s="681"/>
      <c r="F8" s="681"/>
      <c r="G8" s="682"/>
      <c r="H8" s="682"/>
      <c r="I8" s="682"/>
      <c r="J8" s="682"/>
      <c r="K8" s="682"/>
      <c r="L8" s="682"/>
    </row>
    <row r="9" spans="1:17" ht="25.5" customHeight="1">
      <c r="A9" s="351"/>
      <c r="B9" s="685" t="s">
        <v>1151</v>
      </c>
      <c r="C9" s="681" t="s">
        <v>1147</v>
      </c>
      <c r="D9" s="681"/>
      <c r="E9" s="681"/>
      <c r="F9" s="681"/>
      <c r="G9" s="682"/>
      <c r="H9" s="682"/>
      <c r="I9" s="682"/>
      <c r="J9" s="682"/>
      <c r="K9" s="682"/>
      <c r="L9" s="682"/>
    </row>
    <row r="10" spans="1:17" ht="25.5" customHeight="1">
      <c r="A10" s="351"/>
      <c r="B10" s="685"/>
      <c r="C10" s="681" t="s">
        <v>1148</v>
      </c>
      <c r="D10" s="681"/>
      <c r="E10" s="681"/>
      <c r="F10" s="681"/>
      <c r="G10" s="683" t="s">
        <v>1149</v>
      </c>
      <c r="H10" s="683"/>
      <c r="I10" s="684"/>
      <c r="J10" s="684"/>
      <c r="K10" s="684"/>
      <c r="L10" s="684"/>
    </row>
    <row r="11" spans="1:17" ht="25.5" customHeight="1">
      <c r="A11" s="351"/>
      <c r="B11" s="685"/>
      <c r="C11" s="681"/>
      <c r="D11" s="681"/>
      <c r="E11" s="681"/>
      <c r="F11" s="681"/>
      <c r="G11" s="686"/>
      <c r="H11" s="686"/>
      <c r="I11" s="686"/>
      <c r="J11" s="686"/>
      <c r="K11" s="686"/>
      <c r="L11" s="686"/>
    </row>
    <row r="12" spans="1:17" ht="34.950000000000003" customHeight="1">
      <c r="A12" s="351"/>
      <c r="B12" s="685" t="s">
        <v>1152</v>
      </c>
      <c r="C12" s="354" t="s">
        <v>1153</v>
      </c>
      <c r="D12" s="690" t="s">
        <v>1149</v>
      </c>
      <c r="E12" s="690"/>
      <c r="F12" s="684"/>
      <c r="G12" s="684"/>
      <c r="H12" s="684"/>
      <c r="I12" s="684"/>
      <c r="J12" s="684"/>
      <c r="K12" s="684"/>
      <c r="L12" s="684"/>
    </row>
    <row r="13" spans="1:17" ht="18" customHeight="1">
      <c r="A13" s="351"/>
      <c r="B13" s="685"/>
      <c r="C13" s="354" t="s">
        <v>1154</v>
      </c>
      <c r="D13" s="691"/>
      <c r="E13" s="691"/>
      <c r="F13" s="691"/>
      <c r="G13" s="691"/>
      <c r="H13" s="691"/>
      <c r="I13" s="691"/>
      <c r="J13" s="691"/>
      <c r="K13" s="691"/>
      <c r="L13" s="691"/>
    </row>
    <row r="14" spans="1:17" ht="18" customHeight="1">
      <c r="A14" s="351"/>
      <c r="B14" s="685"/>
      <c r="C14" s="354" t="s">
        <v>1155</v>
      </c>
      <c r="D14" s="686"/>
      <c r="E14" s="686"/>
      <c r="F14" s="686"/>
      <c r="G14" s="686"/>
      <c r="H14" s="686"/>
      <c r="I14" s="686"/>
      <c r="J14" s="686"/>
      <c r="K14" s="686"/>
      <c r="L14" s="686"/>
    </row>
    <row r="15" spans="1:17" ht="18" customHeight="1">
      <c r="A15" s="351"/>
      <c r="B15" s="685"/>
      <c r="C15" s="354" t="s">
        <v>1156</v>
      </c>
      <c r="D15" s="682"/>
      <c r="E15" s="682"/>
      <c r="F15" s="682"/>
      <c r="G15" s="682"/>
      <c r="H15" s="682"/>
      <c r="I15" s="682"/>
      <c r="J15" s="682"/>
      <c r="K15" s="682"/>
      <c r="L15" s="682"/>
    </row>
    <row r="16" spans="1:17" s="355" customFormat="1" ht="22.5" customHeight="1">
      <c r="A16" s="679" t="s">
        <v>1157</v>
      </c>
      <c r="B16" s="679"/>
      <c r="C16" s="679"/>
      <c r="D16" s="679"/>
      <c r="E16" s="679"/>
      <c r="F16" s="679"/>
      <c r="G16" s="679"/>
      <c r="H16" s="679"/>
      <c r="I16" s="679"/>
      <c r="J16" s="679"/>
      <c r="K16" s="679"/>
      <c r="L16" s="679"/>
    </row>
    <row r="17" spans="1:12" ht="24.9" customHeight="1">
      <c r="A17" s="351"/>
      <c r="B17" s="692" t="s">
        <v>1158</v>
      </c>
      <c r="C17" s="692"/>
      <c r="D17" s="692"/>
      <c r="E17" s="692"/>
      <c r="F17" s="692"/>
      <c r="G17" s="686"/>
      <c r="H17" s="686"/>
      <c r="I17" s="686"/>
      <c r="J17" s="686"/>
      <c r="K17" s="686"/>
      <c r="L17" s="686"/>
    </row>
    <row r="18" spans="1:12" ht="18" customHeight="1">
      <c r="A18" s="351"/>
      <c r="B18" s="687" t="s">
        <v>1159</v>
      </c>
      <c r="C18" s="687"/>
      <c r="D18" s="687"/>
      <c r="E18" s="687"/>
      <c r="F18" s="687"/>
      <c r="G18" s="686"/>
      <c r="H18" s="686"/>
      <c r="I18" s="686"/>
      <c r="J18" s="686"/>
      <c r="K18" s="686"/>
      <c r="L18" s="686"/>
    </row>
    <row r="19" spans="1:12" ht="18" customHeight="1">
      <c r="A19" s="351"/>
      <c r="B19" s="687" t="s">
        <v>1160</v>
      </c>
      <c r="C19" s="687"/>
      <c r="D19" s="687"/>
      <c r="E19" s="687"/>
      <c r="F19" s="687"/>
      <c r="G19" s="688" t="s">
        <v>1161</v>
      </c>
      <c r="H19" s="688"/>
      <c r="I19" s="689"/>
      <c r="J19" s="689"/>
      <c r="K19" s="689"/>
      <c r="L19" s="689"/>
    </row>
    <row r="20" spans="1:12" s="356" customFormat="1" ht="22.5" customHeight="1">
      <c r="A20" s="679" t="s">
        <v>1162</v>
      </c>
      <c r="B20" s="679"/>
      <c r="C20" s="679"/>
      <c r="D20" s="679"/>
      <c r="E20" s="679"/>
      <c r="F20" s="679"/>
      <c r="G20" s="679"/>
      <c r="H20" s="679"/>
      <c r="I20" s="679"/>
      <c r="J20" s="679"/>
      <c r="K20" s="679"/>
      <c r="L20" s="679"/>
    </row>
    <row r="21" spans="1:12" ht="18" customHeight="1">
      <c r="A21" s="351"/>
      <c r="B21" s="687" t="s">
        <v>1163</v>
      </c>
      <c r="C21" s="687"/>
      <c r="D21" s="693"/>
      <c r="E21" s="693"/>
      <c r="F21" s="693"/>
      <c r="G21" s="693"/>
      <c r="H21" s="693"/>
      <c r="I21" s="693"/>
      <c r="J21" s="693"/>
      <c r="K21" s="693"/>
      <c r="L21" s="693"/>
    </row>
    <row r="22" spans="1:12" ht="18" customHeight="1">
      <c r="A22" s="351"/>
      <c r="B22" s="694" t="s">
        <v>1164</v>
      </c>
      <c r="C22" s="694"/>
      <c r="D22" s="695" t="s">
        <v>1165</v>
      </c>
      <c r="E22" s="695"/>
      <c r="F22" s="695"/>
      <c r="G22" s="695"/>
      <c r="H22" s="695"/>
      <c r="I22" s="695"/>
      <c r="J22" s="695" t="s">
        <v>1166</v>
      </c>
      <c r="K22" s="695"/>
      <c r="L22" s="695"/>
    </row>
    <row r="23" spans="1:12" ht="18" customHeight="1">
      <c r="A23" s="351"/>
      <c r="B23" s="694"/>
      <c r="C23" s="694"/>
      <c r="D23" s="696"/>
      <c r="E23" s="696"/>
      <c r="F23" s="696"/>
      <c r="G23" s="696"/>
      <c r="H23" s="696"/>
      <c r="I23" s="696"/>
      <c r="J23" s="696"/>
      <c r="K23" s="696"/>
      <c r="L23" s="696"/>
    </row>
    <row r="24" spans="1:12" ht="18" customHeight="1">
      <c r="A24" s="351"/>
      <c r="B24" s="687" t="s">
        <v>23</v>
      </c>
      <c r="C24" s="687"/>
      <c r="D24" s="697"/>
      <c r="E24" s="697"/>
      <c r="F24" s="697"/>
      <c r="G24" s="697"/>
      <c r="H24" s="697"/>
      <c r="I24" s="357" t="s">
        <v>1167</v>
      </c>
      <c r="J24" s="358" t="s">
        <v>24</v>
      </c>
      <c r="K24" s="393"/>
      <c r="L24" s="357" t="s">
        <v>1167</v>
      </c>
    </row>
    <row r="25" spans="1:12" ht="18" customHeight="1">
      <c r="A25" s="351"/>
      <c r="B25" s="687" t="s">
        <v>25</v>
      </c>
      <c r="C25" s="687"/>
      <c r="D25" s="697"/>
      <c r="E25" s="697"/>
      <c r="F25" s="697"/>
      <c r="G25" s="697"/>
      <c r="H25" s="697"/>
      <c r="I25" s="359" t="s">
        <v>1167</v>
      </c>
      <c r="J25" s="359"/>
      <c r="K25" s="394"/>
      <c r="L25" s="357"/>
    </row>
    <row r="26" spans="1:12" ht="18" customHeight="1">
      <c r="A26" s="351"/>
      <c r="B26" s="694" t="s">
        <v>1168</v>
      </c>
      <c r="C26" s="694"/>
      <c r="D26" s="695" t="s">
        <v>1169</v>
      </c>
      <c r="E26" s="695"/>
      <c r="F26" s="695"/>
      <c r="G26" s="695"/>
      <c r="H26" s="695"/>
      <c r="I26" s="695"/>
      <c r="J26" s="697"/>
      <c r="K26" s="697"/>
      <c r="L26" s="360" t="s">
        <v>1167</v>
      </c>
    </row>
    <row r="27" spans="1:12" ht="18" customHeight="1">
      <c r="A27" s="351"/>
      <c r="B27" s="694"/>
      <c r="C27" s="694"/>
      <c r="D27" s="695" t="s">
        <v>1170</v>
      </c>
      <c r="E27" s="695"/>
      <c r="F27" s="695"/>
      <c r="G27" s="695"/>
      <c r="H27" s="695"/>
      <c r="I27" s="695"/>
      <c r="J27" s="697"/>
      <c r="K27" s="697"/>
      <c r="L27" s="361" t="s">
        <v>1167</v>
      </c>
    </row>
    <row r="28" spans="1:12" ht="18" customHeight="1">
      <c r="A28" s="351"/>
      <c r="B28" s="694"/>
      <c r="C28" s="694"/>
      <c r="D28" s="695" t="s">
        <v>1171</v>
      </c>
      <c r="E28" s="695"/>
      <c r="F28" s="695"/>
      <c r="G28" s="695"/>
      <c r="H28" s="695"/>
      <c r="I28" s="695"/>
      <c r="J28" s="697"/>
      <c r="K28" s="697"/>
      <c r="L28" s="361" t="s">
        <v>1167</v>
      </c>
    </row>
    <row r="29" spans="1:12" ht="18" customHeight="1">
      <c r="A29" s="351"/>
      <c r="B29" s="694"/>
      <c r="C29" s="694"/>
      <c r="D29" s="695" t="s">
        <v>1172</v>
      </c>
      <c r="E29" s="695"/>
      <c r="F29" s="695"/>
      <c r="G29" s="695"/>
      <c r="H29" s="695"/>
      <c r="I29" s="695"/>
      <c r="J29" s="697"/>
      <c r="K29" s="697"/>
      <c r="L29" s="361" t="s">
        <v>1167</v>
      </c>
    </row>
    <row r="30" spans="1:12" ht="18" customHeight="1">
      <c r="A30" s="351"/>
      <c r="B30" s="694"/>
      <c r="C30" s="694"/>
      <c r="D30" s="695" t="s">
        <v>1173</v>
      </c>
      <c r="E30" s="695"/>
      <c r="F30" s="695"/>
      <c r="G30" s="695"/>
      <c r="H30" s="695"/>
      <c r="I30" s="695"/>
      <c r="J30" s="697"/>
      <c r="K30" s="697"/>
      <c r="L30" s="361" t="s">
        <v>1167</v>
      </c>
    </row>
    <row r="31" spans="1:12" ht="18" customHeight="1">
      <c r="A31" s="351"/>
      <c r="B31" s="694"/>
      <c r="C31" s="694"/>
      <c r="D31" s="695" t="s">
        <v>1174</v>
      </c>
      <c r="E31" s="695"/>
      <c r="F31" s="695"/>
      <c r="G31" s="695"/>
      <c r="H31" s="695"/>
      <c r="I31" s="695"/>
      <c r="J31" s="697"/>
      <c r="K31" s="697"/>
      <c r="L31" s="361" t="s">
        <v>1167</v>
      </c>
    </row>
    <row r="32" spans="1:12" ht="18" customHeight="1">
      <c r="A32" s="351"/>
      <c r="B32" s="694"/>
      <c r="C32" s="694"/>
      <c r="D32" s="695" t="s">
        <v>1175</v>
      </c>
      <c r="E32" s="695"/>
      <c r="F32" s="695"/>
      <c r="G32" s="695"/>
      <c r="H32" s="695"/>
      <c r="I32" s="695"/>
      <c r="J32" s="697"/>
      <c r="K32" s="697"/>
      <c r="L32" s="361" t="s">
        <v>1167</v>
      </c>
    </row>
    <row r="33" spans="1:12" ht="18" customHeight="1">
      <c r="A33" s="351"/>
      <c r="B33" s="694"/>
      <c r="C33" s="694"/>
      <c r="D33" s="700" t="s">
        <v>1188</v>
      </c>
      <c r="E33" s="695"/>
      <c r="F33" s="695"/>
      <c r="G33" s="695"/>
      <c r="H33" s="695"/>
      <c r="I33" s="695"/>
      <c r="J33" s="697"/>
      <c r="K33" s="697"/>
      <c r="L33" s="361" t="s">
        <v>1167</v>
      </c>
    </row>
    <row r="34" spans="1:12" ht="18" customHeight="1">
      <c r="A34" s="351"/>
      <c r="B34" s="694"/>
      <c r="C34" s="694"/>
      <c r="D34" s="695" t="s">
        <v>1177</v>
      </c>
      <c r="E34" s="695"/>
      <c r="F34" s="695"/>
      <c r="G34" s="695"/>
      <c r="H34" s="695"/>
      <c r="I34" s="695"/>
      <c r="J34" s="697"/>
      <c r="K34" s="697"/>
      <c r="L34" s="361" t="s">
        <v>1167</v>
      </c>
    </row>
    <row r="35" spans="1:12" ht="18" customHeight="1">
      <c r="A35" s="351"/>
      <c r="B35" s="694"/>
      <c r="C35" s="694"/>
      <c r="D35" s="701" t="s">
        <v>1186</v>
      </c>
      <c r="E35" s="701"/>
      <c r="F35" s="699"/>
      <c r="G35" s="699"/>
      <c r="H35" s="699"/>
      <c r="I35" s="362" t="s">
        <v>1178</v>
      </c>
      <c r="J35" s="702"/>
      <c r="K35" s="702"/>
      <c r="L35" s="361" t="s">
        <v>1167</v>
      </c>
    </row>
    <row r="36" spans="1:12" ht="18" customHeight="1">
      <c r="A36" s="351"/>
      <c r="B36" s="694"/>
      <c r="C36" s="694"/>
      <c r="D36" s="698" t="s">
        <v>1187</v>
      </c>
      <c r="E36" s="698"/>
      <c r="F36" s="699"/>
      <c r="G36" s="699"/>
      <c r="H36" s="699"/>
      <c r="I36" s="363" t="s">
        <v>1178</v>
      </c>
      <c r="J36" s="703"/>
      <c r="K36" s="703"/>
      <c r="L36" s="364" t="s">
        <v>1167</v>
      </c>
    </row>
    <row r="37" spans="1:12" ht="18" customHeight="1">
      <c r="A37" s="351"/>
      <c r="B37" s="694"/>
      <c r="C37" s="694"/>
      <c r="D37" s="698" t="s">
        <v>1187</v>
      </c>
      <c r="E37" s="698"/>
      <c r="F37" s="699"/>
      <c r="G37" s="699"/>
      <c r="H37" s="699"/>
      <c r="I37" s="363" t="s">
        <v>1178</v>
      </c>
      <c r="J37" s="703"/>
      <c r="K37" s="703"/>
      <c r="L37" s="364" t="s">
        <v>1167</v>
      </c>
    </row>
    <row r="38" spans="1:12" ht="18" customHeight="1">
      <c r="A38" s="351"/>
      <c r="B38" s="694"/>
      <c r="C38" s="694"/>
      <c r="D38" s="698" t="s">
        <v>1187</v>
      </c>
      <c r="E38" s="698"/>
      <c r="F38" s="699"/>
      <c r="G38" s="699"/>
      <c r="H38" s="699"/>
      <c r="I38" s="363" t="s">
        <v>1178</v>
      </c>
      <c r="J38" s="703"/>
      <c r="K38" s="703"/>
      <c r="L38" s="364" t="s">
        <v>1167</v>
      </c>
    </row>
    <row r="39" spans="1:12" ht="18" customHeight="1">
      <c r="A39" s="351"/>
      <c r="B39" s="694"/>
      <c r="C39" s="694"/>
      <c r="D39" s="698" t="s">
        <v>1187</v>
      </c>
      <c r="E39" s="698"/>
      <c r="F39" s="699"/>
      <c r="G39" s="699"/>
      <c r="H39" s="699"/>
      <c r="I39" s="365" t="s">
        <v>1178</v>
      </c>
      <c r="J39" s="704"/>
      <c r="K39" s="704"/>
      <c r="L39" s="366" t="s">
        <v>1167</v>
      </c>
    </row>
    <row r="40" spans="1:12" ht="18" customHeight="1">
      <c r="A40" s="351"/>
      <c r="B40" s="687" t="s">
        <v>1179</v>
      </c>
      <c r="C40" s="687"/>
      <c r="D40" s="709"/>
      <c r="E40" s="709"/>
      <c r="F40" s="367" t="s">
        <v>1180</v>
      </c>
      <c r="G40" s="367"/>
      <c r="H40" s="367"/>
      <c r="I40" s="367"/>
      <c r="J40" s="367"/>
      <c r="K40" s="367"/>
      <c r="L40" s="368"/>
    </row>
    <row r="41" spans="1:12" ht="18" customHeight="1">
      <c r="A41" s="351"/>
      <c r="B41" s="687" t="s">
        <v>1181</v>
      </c>
      <c r="C41" s="687"/>
      <c r="D41" s="688" t="s">
        <v>1182</v>
      </c>
      <c r="E41" s="688"/>
      <c r="F41" s="395"/>
      <c r="G41" s="710" t="s">
        <v>1183</v>
      </c>
      <c r="H41" s="710"/>
      <c r="I41" s="711"/>
      <c r="J41" s="711"/>
      <c r="K41" s="369" t="s">
        <v>1184</v>
      </c>
      <c r="L41" s="368"/>
    </row>
    <row r="42" spans="1:12" ht="18" customHeight="1">
      <c r="A42" s="351"/>
      <c r="B42" s="687" t="s">
        <v>1185</v>
      </c>
      <c r="C42" s="687"/>
      <c r="D42" s="705"/>
      <c r="E42" s="705"/>
      <c r="F42" s="705"/>
      <c r="G42" s="705"/>
      <c r="H42" s="705"/>
      <c r="I42" s="705"/>
      <c r="J42" s="705"/>
      <c r="K42" s="705"/>
      <c r="L42" s="705"/>
    </row>
    <row r="43" spans="1:12" ht="18" customHeight="1">
      <c r="A43" s="351"/>
      <c r="B43" s="370"/>
      <c r="C43" s="370"/>
      <c r="D43" s="371"/>
      <c r="E43" s="371"/>
      <c r="F43" s="371"/>
      <c r="G43" s="371"/>
      <c r="H43" s="371"/>
      <c r="I43" s="371"/>
      <c r="J43" s="371"/>
      <c r="K43" s="371"/>
      <c r="L43" s="372"/>
    </row>
    <row r="44" spans="1:12" ht="15" customHeight="1">
      <c r="A44" s="706" t="s">
        <v>1189</v>
      </c>
      <c r="B44" s="707"/>
      <c r="C44" s="707"/>
      <c r="D44" s="707"/>
      <c r="E44" s="707"/>
      <c r="F44" s="707"/>
      <c r="G44" s="707"/>
      <c r="H44" s="707"/>
      <c r="I44" s="707"/>
      <c r="J44" s="707"/>
      <c r="K44" s="707"/>
      <c r="L44" s="707"/>
    </row>
    <row r="45" spans="1:12">
      <c r="A45" s="708"/>
      <c r="B45" s="708"/>
      <c r="C45" s="708"/>
      <c r="D45" s="708"/>
      <c r="E45" s="708"/>
      <c r="F45" s="708"/>
      <c r="G45" s="708"/>
      <c r="H45" s="708"/>
      <c r="I45" s="708"/>
      <c r="J45" s="708"/>
      <c r="K45" s="708"/>
      <c r="L45" s="708"/>
    </row>
  </sheetData>
  <sheetProtection selectLockedCells="1" selectUnlockedCells="1"/>
  <mergeCells count="92">
    <mergeCell ref="B42:C42"/>
    <mergeCell ref="D42:L42"/>
    <mergeCell ref="A44:L45"/>
    <mergeCell ref="B40:C40"/>
    <mergeCell ref="D40:E40"/>
    <mergeCell ref="B41:C41"/>
    <mergeCell ref="D41:E41"/>
    <mergeCell ref="G41:H41"/>
    <mergeCell ref="I41:J41"/>
    <mergeCell ref="J37:K37"/>
    <mergeCell ref="D38:E38"/>
    <mergeCell ref="F38:H38"/>
    <mergeCell ref="J38:K38"/>
    <mergeCell ref="D39:E39"/>
    <mergeCell ref="F39:H39"/>
    <mergeCell ref="J39:K39"/>
    <mergeCell ref="J34:K34"/>
    <mergeCell ref="D35:E35"/>
    <mergeCell ref="F35:H35"/>
    <mergeCell ref="J35:K35"/>
    <mergeCell ref="D36:E36"/>
    <mergeCell ref="F36:H36"/>
    <mergeCell ref="J36:K36"/>
    <mergeCell ref="J33:K33"/>
    <mergeCell ref="J26:K26"/>
    <mergeCell ref="D27:I27"/>
    <mergeCell ref="J27:K27"/>
    <mergeCell ref="D28:I28"/>
    <mergeCell ref="J28:K28"/>
    <mergeCell ref="D29:I29"/>
    <mergeCell ref="J29:K29"/>
    <mergeCell ref="J30:K30"/>
    <mergeCell ref="D31:I31"/>
    <mergeCell ref="J31:K31"/>
    <mergeCell ref="D32:I32"/>
    <mergeCell ref="J32:K32"/>
    <mergeCell ref="B24:C24"/>
    <mergeCell ref="D24:H24"/>
    <mergeCell ref="B25:C25"/>
    <mergeCell ref="D25:H25"/>
    <mergeCell ref="B26:C39"/>
    <mergeCell ref="D26:I26"/>
    <mergeCell ref="D30:I30"/>
    <mergeCell ref="D34:I34"/>
    <mergeCell ref="D37:E37"/>
    <mergeCell ref="F37:H37"/>
    <mergeCell ref="D33:I33"/>
    <mergeCell ref="A20:L20"/>
    <mergeCell ref="B21:C21"/>
    <mergeCell ref="D21:L21"/>
    <mergeCell ref="B22:C23"/>
    <mergeCell ref="D22:I22"/>
    <mergeCell ref="J22:L22"/>
    <mergeCell ref="D23:I23"/>
    <mergeCell ref="J23:L23"/>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B9:B11"/>
    <mergeCell ref="C9:F9"/>
    <mergeCell ref="G9:L9"/>
    <mergeCell ref="C10:F11"/>
    <mergeCell ref="G10:H10"/>
    <mergeCell ref="I10:L10"/>
    <mergeCell ref="G11:L11"/>
    <mergeCell ref="B6:B8"/>
    <mergeCell ref="C6:F6"/>
    <mergeCell ref="G6:L6"/>
    <mergeCell ref="C7:F8"/>
    <mergeCell ref="G7:H7"/>
    <mergeCell ref="I7:L7"/>
    <mergeCell ref="G8:L8"/>
    <mergeCell ref="A1:L1"/>
    <mergeCell ref="A2:L2"/>
    <mergeCell ref="B3:B5"/>
    <mergeCell ref="C3:F3"/>
    <mergeCell ref="G3:L3"/>
    <mergeCell ref="C4:F5"/>
    <mergeCell ref="G4:H4"/>
    <mergeCell ref="I4:L4"/>
    <mergeCell ref="G5:L5"/>
  </mergeCells>
  <phoneticPr fontId="2"/>
  <dataValidations count="5">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s>
  <pageMargins left="0.9055118110236221" right="0.51181102362204722" top="0.23622047244094491" bottom="0.35433070866141736" header="0.51181102362204722" footer="0.51181102362204722"/>
  <pageSetup paperSize="9" scale="84" orientation="portrait"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topLeftCell="A37" zoomScale="115" zoomScaleNormal="100" zoomScaleSheetLayoutView="115" workbookViewId="0">
      <selection activeCell="P5" sqref="P5"/>
    </sheetView>
  </sheetViews>
  <sheetFormatPr defaultColWidth="8.8984375" defaultRowHeight="10.8"/>
  <cols>
    <col min="1" max="1" width="1.09765625" style="352" customWidth="1"/>
    <col min="2" max="2" width="5.3984375" style="352" customWidth="1"/>
    <col min="3" max="3" width="16.59765625" style="352" customWidth="1"/>
    <col min="4" max="4" width="1.59765625" style="352" customWidth="1"/>
    <col min="5" max="5" width="7.59765625" style="352" customWidth="1"/>
    <col min="6" max="6" width="6.59765625" style="352" customWidth="1"/>
    <col min="7" max="7" width="2.59765625" style="352" customWidth="1"/>
    <col min="8" max="8" width="9" style="352" customWidth="1"/>
    <col min="9" max="9" width="2.3984375" style="352" customWidth="1"/>
    <col min="10" max="10" width="9.59765625" style="352" customWidth="1"/>
    <col min="11" max="11" width="20.8984375" style="352" customWidth="1"/>
    <col min="12" max="12" width="7.3984375" style="352" customWidth="1"/>
    <col min="13" max="256" width="8.8984375" style="352"/>
    <col min="257" max="257" width="1.09765625" style="352" customWidth="1"/>
    <col min="258" max="258" width="5.3984375" style="352" customWidth="1"/>
    <col min="259" max="259" width="16.59765625" style="352" customWidth="1"/>
    <col min="260" max="260" width="1.59765625" style="352" customWidth="1"/>
    <col min="261" max="261" width="7.59765625" style="352" customWidth="1"/>
    <col min="262" max="262" width="6.59765625" style="352" customWidth="1"/>
    <col min="263" max="263" width="2.59765625" style="352" customWidth="1"/>
    <col min="264" max="264" width="9" style="352" customWidth="1"/>
    <col min="265" max="265" width="2.3984375" style="352" customWidth="1"/>
    <col min="266" max="266" width="9.59765625" style="352" customWidth="1"/>
    <col min="267" max="267" width="20.8984375" style="352" customWidth="1"/>
    <col min="268" max="268" width="7.3984375" style="352" customWidth="1"/>
    <col min="269" max="512" width="8.8984375" style="352"/>
    <col min="513" max="513" width="1.09765625" style="352" customWidth="1"/>
    <col min="514" max="514" width="5.3984375" style="352" customWidth="1"/>
    <col min="515" max="515" width="16.59765625" style="352" customWidth="1"/>
    <col min="516" max="516" width="1.59765625" style="352" customWidth="1"/>
    <col min="517" max="517" width="7.59765625" style="352" customWidth="1"/>
    <col min="518" max="518" width="6.59765625" style="352" customWidth="1"/>
    <col min="519" max="519" width="2.59765625" style="352" customWidth="1"/>
    <col min="520" max="520" width="9" style="352" customWidth="1"/>
    <col min="521" max="521" width="2.3984375" style="352" customWidth="1"/>
    <col min="522" max="522" width="9.59765625" style="352" customWidth="1"/>
    <col min="523" max="523" width="20.8984375" style="352" customWidth="1"/>
    <col min="524" max="524" width="7.3984375" style="352" customWidth="1"/>
    <col min="525" max="768" width="8.8984375" style="352"/>
    <col min="769" max="769" width="1.09765625" style="352" customWidth="1"/>
    <col min="770" max="770" width="5.3984375" style="352" customWidth="1"/>
    <col min="771" max="771" width="16.59765625" style="352" customWidth="1"/>
    <col min="772" max="772" width="1.59765625" style="352" customWidth="1"/>
    <col min="773" max="773" width="7.59765625" style="352" customWidth="1"/>
    <col min="774" max="774" width="6.59765625" style="352" customWidth="1"/>
    <col min="775" max="775" width="2.59765625" style="352" customWidth="1"/>
    <col min="776" max="776" width="9" style="352" customWidth="1"/>
    <col min="777" max="777" width="2.3984375" style="352" customWidth="1"/>
    <col min="778" max="778" width="9.59765625" style="352" customWidth="1"/>
    <col min="779" max="779" width="20.8984375" style="352" customWidth="1"/>
    <col min="780" max="780" width="7.3984375" style="352" customWidth="1"/>
    <col min="781" max="1024" width="8.8984375" style="352"/>
    <col min="1025" max="1025" width="1.09765625" style="352" customWidth="1"/>
    <col min="1026" max="1026" width="5.3984375" style="352" customWidth="1"/>
    <col min="1027" max="1027" width="16.59765625" style="352" customWidth="1"/>
    <col min="1028" max="1028" width="1.59765625" style="352" customWidth="1"/>
    <col min="1029" max="1029" width="7.59765625" style="352" customWidth="1"/>
    <col min="1030" max="1030" width="6.59765625" style="352" customWidth="1"/>
    <col min="1031" max="1031" width="2.59765625" style="352" customWidth="1"/>
    <col min="1032" max="1032" width="9" style="352" customWidth="1"/>
    <col min="1033" max="1033" width="2.3984375" style="352" customWidth="1"/>
    <col min="1034" max="1034" width="9.59765625" style="352" customWidth="1"/>
    <col min="1035" max="1035" width="20.8984375" style="352" customWidth="1"/>
    <col min="1036" max="1036" width="7.3984375" style="352" customWidth="1"/>
    <col min="1037" max="1280" width="8.8984375" style="352"/>
    <col min="1281" max="1281" width="1.09765625" style="352" customWidth="1"/>
    <col min="1282" max="1282" width="5.3984375" style="352" customWidth="1"/>
    <col min="1283" max="1283" width="16.59765625" style="352" customWidth="1"/>
    <col min="1284" max="1284" width="1.59765625" style="352" customWidth="1"/>
    <col min="1285" max="1285" width="7.59765625" style="352" customWidth="1"/>
    <col min="1286" max="1286" width="6.59765625" style="352" customWidth="1"/>
    <col min="1287" max="1287" width="2.59765625" style="352" customWidth="1"/>
    <col min="1288" max="1288" width="9" style="352" customWidth="1"/>
    <col min="1289" max="1289" width="2.3984375" style="352" customWidth="1"/>
    <col min="1290" max="1290" width="9.59765625" style="352" customWidth="1"/>
    <col min="1291" max="1291" width="20.8984375" style="352" customWidth="1"/>
    <col min="1292" max="1292" width="7.3984375" style="352" customWidth="1"/>
    <col min="1293" max="1536" width="8.8984375" style="352"/>
    <col min="1537" max="1537" width="1.09765625" style="352" customWidth="1"/>
    <col min="1538" max="1538" width="5.3984375" style="352" customWidth="1"/>
    <col min="1539" max="1539" width="16.59765625" style="352" customWidth="1"/>
    <col min="1540" max="1540" width="1.59765625" style="352" customWidth="1"/>
    <col min="1541" max="1541" width="7.59765625" style="352" customWidth="1"/>
    <col min="1542" max="1542" width="6.59765625" style="352" customWidth="1"/>
    <col min="1543" max="1543" width="2.59765625" style="352" customWidth="1"/>
    <col min="1544" max="1544" width="9" style="352" customWidth="1"/>
    <col min="1545" max="1545" width="2.3984375" style="352" customWidth="1"/>
    <col min="1546" max="1546" width="9.59765625" style="352" customWidth="1"/>
    <col min="1547" max="1547" width="20.8984375" style="352" customWidth="1"/>
    <col min="1548" max="1548" width="7.3984375" style="352" customWidth="1"/>
    <col min="1549" max="1792" width="8.8984375" style="352"/>
    <col min="1793" max="1793" width="1.09765625" style="352" customWidth="1"/>
    <col min="1794" max="1794" width="5.3984375" style="352" customWidth="1"/>
    <col min="1795" max="1795" width="16.59765625" style="352" customWidth="1"/>
    <col min="1796" max="1796" width="1.59765625" style="352" customWidth="1"/>
    <col min="1797" max="1797" width="7.59765625" style="352" customWidth="1"/>
    <col min="1798" max="1798" width="6.59765625" style="352" customWidth="1"/>
    <col min="1799" max="1799" width="2.59765625" style="352" customWidth="1"/>
    <col min="1800" max="1800" width="9" style="352" customWidth="1"/>
    <col min="1801" max="1801" width="2.3984375" style="352" customWidth="1"/>
    <col min="1802" max="1802" width="9.59765625" style="352" customWidth="1"/>
    <col min="1803" max="1803" width="20.8984375" style="352" customWidth="1"/>
    <col min="1804" max="1804" width="7.3984375" style="352" customWidth="1"/>
    <col min="1805" max="2048" width="8.8984375" style="352"/>
    <col min="2049" max="2049" width="1.09765625" style="352" customWidth="1"/>
    <col min="2050" max="2050" width="5.3984375" style="352" customWidth="1"/>
    <col min="2051" max="2051" width="16.59765625" style="352" customWidth="1"/>
    <col min="2052" max="2052" width="1.59765625" style="352" customWidth="1"/>
    <col min="2053" max="2053" width="7.59765625" style="352" customWidth="1"/>
    <col min="2054" max="2054" width="6.59765625" style="352" customWidth="1"/>
    <col min="2055" max="2055" width="2.59765625" style="352" customWidth="1"/>
    <col min="2056" max="2056" width="9" style="352" customWidth="1"/>
    <col min="2057" max="2057" width="2.3984375" style="352" customWidth="1"/>
    <col min="2058" max="2058" width="9.59765625" style="352" customWidth="1"/>
    <col min="2059" max="2059" width="20.8984375" style="352" customWidth="1"/>
    <col min="2060" max="2060" width="7.3984375" style="352" customWidth="1"/>
    <col min="2061" max="2304" width="8.8984375" style="352"/>
    <col min="2305" max="2305" width="1.09765625" style="352" customWidth="1"/>
    <col min="2306" max="2306" width="5.3984375" style="352" customWidth="1"/>
    <col min="2307" max="2307" width="16.59765625" style="352" customWidth="1"/>
    <col min="2308" max="2308" width="1.59765625" style="352" customWidth="1"/>
    <col min="2309" max="2309" width="7.59765625" style="352" customWidth="1"/>
    <col min="2310" max="2310" width="6.59765625" style="352" customWidth="1"/>
    <col min="2311" max="2311" width="2.59765625" style="352" customWidth="1"/>
    <col min="2312" max="2312" width="9" style="352" customWidth="1"/>
    <col min="2313" max="2313" width="2.3984375" style="352" customWidth="1"/>
    <col min="2314" max="2314" width="9.59765625" style="352" customWidth="1"/>
    <col min="2315" max="2315" width="20.8984375" style="352" customWidth="1"/>
    <col min="2316" max="2316" width="7.3984375" style="352" customWidth="1"/>
    <col min="2317" max="2560" width="8.8984375" style="352"/>
    <col min="2561" max="2561" width="1.09765625" style="352" customWidth="1"/>
    <col min="2562" max="2562" width="5.3984375" style="352" customWidth="1"/>
    <col min="2563" max="2563" width="16.59765625" style="352" customWidth="1"/>
    <col min="2564" max="2564" width="1.59765625" style="352" customWidth="1"/>
    <col min="2565" max="2565" width="7.59765625" style="352" customWidth="1"/>
    <col min="2566" max="2566" width="6.59765625" style="352" customWidth="1"/>
    <col min="2567" max="2567" width="2.59765625" style="352" customWidth="1"/>
    <col min="2568" max="2568" width="9" style="352" customWidth="1"/>
    <col min="2569" max="2569" width="2.3984375" style="352" customWidth="1"/>
    <col min="2570" max="2570" width="9.59765625" style="352" customWidth="1"/>
    <col min="2571" max="2571" width="20.8984375" style="352" customWidth="1"/>
    <col min="2572" max="2572" width="7.3984375" style="352" customWidth="1"/>
    <col min="2573" max="2816" width="8.8984375" style="352"/>
    <col min="2817" max="2817" width="1.09765625" style="352" customWidth="1"/>
    <col min="2818" max="2818" width="5.3984375" style="352" customWidth="1"/>
    <col min="2819" max="2819" width="16.59765625" style="352" customWidth="1"/>
    <col min="2820" max="2820" width="1.59765625" style="352" customWidth="1"/>
    <col min="2821" max="2821" width="7.59765625" style="352" customWidth="1"/>
    <col min="2822" max="2822" width="6.59765625" style="352" customWidth="1"/>
    <col min="2823" max="2823" width="2.59765625" style="352" customWidth="1"/>
    <col min="2824" max="2824" width="9" style="352" customWidth="1"/>
    <col min="2825" max="2825" width="2.3984375" style="352" customWidth="1"/>
    <col min="2826" max="2826" width="9.59765625" style="352" customWidth="1"/>
    <col min="2827" max="2827" width="20.8984375" style="352" customWidth="1"/>
    <col min="2828" max="2828" width="7.3984375" style="352" customWidth="1"/>
    <col min="2829" max="3072" width="8.8984375" style="352"/>
    <col min="3073" max="3073" width="1.09765625" style="352" customWidth="1"/>
    <col min="3074" max="3074" width="5.3984375" style="352" customWidth="1"/>
    <col min="3075" max="3075" width="16.59765625" style="352" customWidth="1"/>
    <col min="3076" max="3076" width="1.59765625" style="352" customWidth="1"/>
    <col min="3077" max="3077" width="7.59765625" style="352" customWidth="1"/>
    <col min="3078" max="3078" width="6.59765625" style="352" customWidth="1"/>
    <col min="3079" max="3079" width="2.59765625" style="352" customWidth="1"/>
    <col min="3080" max="3080" width="9" style="352" customWidth="1"/>
    <col min="3081" max="3081" width="2.3984375" style="352" customWidth="1"/>
    <col min="3082" max="3082" width="9.59765625" style="352" customWidth="1"/>
    <col min="3083" max="3083" width="20.8984375" style="352" customWidth="1"/>
    <col min="3084" max="3084" width="7.3984375" style="352" customWidth="1"/>
    <col min="3085" max="3328" width="8.8984375" style="352"/>
    <col min="3329" max="3329" width="1.09765625" style="352" customWidth="1"/>
    <col min="3330" max="3330" width="5.3984375" style="352" customWidth="1"/>
    <col min="3331" max="3331" width="16.59765625" style="352" customWidth="1"/>
    <col min="3332" max="3332" width="1.59765625" style="352" customWidth="1"/>
    <col min="3333" max="3333" width="7.59765625" style="352" customWidth="1"/>
    <col min="3334" max="3334" width="6.59765625" style="352" customWidth="1"/>
    <col min="3335" max="3335" width="2.59765625" style="352" customWidth="1"/>
    <col min="3336" max="3336" width="9" style="352" customWidth="1"/>
    <col min="3337" max="3337" width="2.3984375" style="352" customWidth="1"/>
    <col min="3338" max="3338" width="9.59765625" style="352" customWidth="1"/>
    <col min="3339" max="3339" width="20.8984375" style="352" customWidth="1"/>
    <col min="3340" max="3340" width="7.3984375" style="352" customWidth="1"/>
    <col min="3341" max="3584" width="8.8984375" style="352"/>
    <col min="3585" max="3585" width="1.09765625" style="352" customWidth="1"/>
    <col min="3586" max="3586" width="5.3984375" style="352" customWidth="1"/>
    <col min="3587" max="3587" width="16.59765625" style="352" customWidth="1"/>
    <col min="3588" max="3588" width="1.59765625" style="352" customWidth="1"/>
    <col min="3589" max="3589" width="7.59765625" style="352" customWidth="1"/>
    <col min="3590" max="3590" width="6.59765625" style="352" customWidth="1"/>
    <col min="3591" max="3591" width="2.59765625" style="352" customWidth="1"/>
    <col min="3592" max="3592" width="9" style="352" customWidth="1"/>
    <col min="3593" max="3593" width="2.3984375" style="352" customWidth="1"/>
    <col min="3594" max="3594" width="9.59765625" style="352" customWidth="1"/>
    <col min="3595" max="3595" width="20.8984375" style="352" customWidth="1"/>
    <col min="3596" max="3596" width="7.3984375" style="352" customWidth="1"/>
    <col min="3597" max="3840" width="8.8984375" style="352"/>
    <col min="3841" max="3841" width="1.09765625" style="352" customWidth="1"/>
    <col min="3842" max="3842" width="5.3984375" style="352" customWidth="1"/>
    <col min="3843" max="3843" width="16.59765625" style="352" customWidth="1"/>
    <col min="3844" max="3844" width="1.59765625" style="352" customWidth="1"/>
    <col min="3845" max="3845" width="7.59765625" style="352" customWidth="1"/>
    <col min="3846" max="3846" width="6.59765625" style="352" customWidth="1"/>
    <col min="3847" max="3847" width="2.59765625" style="352" customWidth="1"/>
    <col min="3848" max="3848" width="9" style="352" customWidth="1"/>
    <col min="3849" max="3849" width="2.3984375" style="352" customWidth="1"/>
    <col min="3850" max="3850" width="9.59765625" style="352" customWidth="1"/>
    <col min="3851" max="3851" width="20.8984375" style="352" customWidth="1"/>
    <col min="3852" max="3852" width="7.3984375" style="352" customWidth="1"/>
    <col min="3853" max="4096" width="8.8984375" style="352"/>
    <col min="4097" max="4097" width="1.09765625" style="352" customWidth="1"/>
    <col min="4098" max="4098" width="5.3984375" style="352" customWidth="1"/>
    <col min="4099" max="4099" width="16.59765625" style="352" customWidth="1"/>
    <col min="4100" max="4100" width="1.59765625" style="352" customWidth="1"/>
    <col min="4101" max="4101" width="7.59765625" style="352" customWidth="1"/>
    <col min="4102" max="4102" width="6.59765625" style="352" customWidth="1"/>
    <col min="4103" max="4103" width="2.59765625" style="352" customWidth="1"/>
    <col min="4104" max="4104" width="9" style="352" customWidth="1"/>
    <col min="4105" max="4105" width="2.3984375" style="352" customWidth="1"/>
    <col min="4106" max="4106" width="9.59765625" style="352" customWidth="1"/>
    <col min="4107" max="4107" width="20.8984375" style="352" customWidth="1"/>
    <col min="4108" max="4108" width="7.3984375" style="352" customWidth="1"/>
    <col min="4109" max="4352" width="8.8984375" style="352"/>
    <col min="4353" max="4353" width="1.09765625" style="352" customWidth="1"/>
    <col min="4354" max="4354" width="5.3984375" style="352" customWidth="1"/>
    <col min="4355" max="4355" width="16.59765625" style="352" customWidth="1"/>
    <col min="4356" max="4356" width="1.59765625" style="352" customWidth="1"/>
    <col min="4357" max="4357" width="7.59765625" style="352" customWidth="1"/>
    <col min="4358" max="4358" width="6.59765625" style="352" customWidth="1"/>
    <col min="4359" max="4359" width="2.59765625" style="352" customWidth="1"/>
    <col min="4360" max="4360" width="9" style="352" customWidth="1"/>
    <col min="4361" max="4361" width="2.3984375" style="352" customWidth="1"/>
    <col min="4362" max="4362" width="9.59765625" style="352" customWidth="1"/>
    <col min="4363" max="4363" width="20.8984375" style="352" customWidth="1"/>
    <col min="4364" max="4364" width="7.3984375" style="352" customWidth="1"/>
    <col min="4365" max="4608" width="8.8984375" style="352"/>
    <col min="4609" max="4609" width="1.09765625" style="352" customWidth="1"/>
    <col min="4610" max="4610" width="5.3984375" style="352" customWidth="1"/>
    <col min="4611" max="4611" width="16.59765625" style="352" customWidth="1"/>
    <col min="4612" max="4612" width="1.59765625" style="352" customWidth="1"/>
    <col min="4613" max="4613" width="7.59765625" style="352" customWidth="1"/>
    <col min="4614" max="4614" width="6.59765625" style="352" customWidth="1"/>
    <col min="4615" max="4615" width="2.59765625" style="352" customWidth="1"/>
    <col min="4616" max="4616" width="9" style="352" customWidth="1"/>
    <col min="4617" max="4617" width="2.3984375" style="352" customWidth="1"/>
    <col min="4618" max="4618" width="9.59765625" style="352" customWidth="1"/>
    <col min="4619" max="4619" width="20.8984375" style="352" customWidth="1"/>
    <col min="4620" max="4620" width="7.3984375" style="352" customWidth="1"/>
    <col min="4621" max="4864" width="8.8984375" style="352"/>
    <col min="4865" max="4865" width="1.09765625" style="352" customWidth="1"/>
    <col min="4866" max="4866" width="5.3984375" style="352" customWidth="1"/>
    <col min="4867" max="4867" width="16.59765625" style="352" customWidth="1"/>
    <col min="4868" max="4868" width="1.59765625" style="352" customWidth="1"/>
    <col min="4869" max="4869" width="7.59765625" style="352" customWidth="1"/>
    <col min="4870" max="4870" width="6.59765625" style="352" customWidth="1"/>
    <col min="4871" max="4871" width="2.59765625" style="352" customWidth="1"/>
    <col min="4872" max="4872" width="9" style="352" customWidth="1"/>
    <col min="4873" max="4873" width="2.3984375" style="352" customWidth="1"/>
    <col min="4874" max="4874" width="9.59765625" style="352" customWidth="1"/>
    <col min="4875" max="4875" width="20.8984375" style="352" customWidth="1"/>
    <col min="4876" max="4876" width="7.3984375" style="352" customWidth="1"/>
    <col min="4877" max="5120" width="8.8984375" style="352"/>
    <col min="5121" max="5121" width="1.09765625" style="352" customWidth="1"/>
    <col min="5122" max="5122" width="5.3984375" style="352" customWidth="1"/>
    <col min="5123" max="5123" width="16.59765625" style="352" customWidth="1"/>
    <col min="5124" max="5124" width="1.59765625" style="352" customWidth="1"/>
    <col min="5125" max="5125" width="7.59765625" style="352" customWidth="1"/>
    <col min="5126" max="5126" width="6.59765625" style="352" customWidth="1"/>
    <col min="5127" max="5127" width="2.59765625" style="352" customWidth="1"/>
    <col min="5128" max="5128" width="9" style="352" customWidth="1"/>
    <col min="5129" max="5129" width="2.3984375" style="352" customWidth="1"/>
    <col min="5130" max="5130" width="9.59765625" style="352" customWidth="1"/>
    <col min="5131" max="5131" width="20.8984375" style="352" customWidth="1"/>
    <col min="5132" max="5132" width="7.3984375" style="352" customWidth="1"/>
    <col min="5133" max="5376" width="8.8984375" style="352"/>
    <col min="5377" max="5377" width="1.09765625" style="352" customWidth="1"/>
    <col min="5378" max="5378" width="5.3984375" style="352" customWidth="1"/>
    <col min="5379" max="5379" width="16.59765625" style="352" customWidth="1"/>
    <col min="5380" max="5380" width="1.59765625" style="352" customWidth="1"/>
    <col min="5381" max="5381" width="7.59765625" style="352" customWidth="1"/>
    <col min="5382" max="5382" width="6.59765625" style="352" customWidth="1"/>
    <col min="5383" max="5383" width="2.59765625" style="352" customWidth="1"/>
    <col min="5384" max="5384" width="9" style="352" customWidth="1"/>
    <col min="5385" max="5385" width="2.3984375" style="352" customWidth="1"/>
    <col min="5386" max="5386" width="9.59765625" style="352" customWidth="1"/>
    <col min="5387" max="5387" width="20.8984375" style="352" customWidth="1"/>
    <col min="5388" max="5388" width="7.3984375" style="352" customWidth="1"/>
    <col min="5389" max="5632" width="8.8984375" style="352"/>
    <col min="5633" max="5633" width="1.09765625" style="352" customWidth="1"/>
    <col min="5634" max="5634" width="5.3984375" style="352" customWidth="1"/>
    <col min="5635" max="5635" width="16.59765625" style="352" customWidth="1"/>
    <col min="5636" max="5636" width="1.59765625" style="352" customWidth="1"/>
    <col min="5637" max="5637" width="7.59765625" style="352" customWidth="1"/>
    <col min="5638" max="5638" width="6.59765625" style="352" customWidth="1"/>
    <col min="5639" max="5639" width="2.59765625" style="352" customWidth="1"/>
    <col min="5640" max="5640" width="9" style="352" customWidth="1"/>
    <col min="5641" max="5641" width="2.3984375" style="352" customWidth="1"/>
    <col min="5642" max="5642" width="9.59765625" style="352" customWidth="1"/>
    <col min="5643" max="5643" width="20.8984375" style="352" customWidth="1"/>
    <col min="5644" max="5644" width="7.3984375" style="352" customWidth="1"/>
    <col min="5645" max="5888" width="8.8984375" style="352"/>
    <col min="5889" max="5889" width="1.09765625" style="352" customWidth="1"/>
    <col min="5890" max="5890" width="5.3984375" style="352" customWidth="1"/>
    <col min="5891" max="5891" width="16.59765625" style="352" customWidth="1"/>
    <col min="5892" max="5892" width="1.59765625" style="352" customWidth="1"/>
    <col min="5893" max="5893" width="7.59765625" style="352" customWidth="1"/>
    <col min="5894" max="5894" width="6.59765625" style="352" customWidth="1"/>
    <col min="5895" max="5895" width="2.59765625" style="352" customWidth="1"/>
    <col min="5896" max="5896" width="9" style="352" customWidth="1"/>
    <col min="5897" max="5897" width="2.3984375" style="352" customWidth="1"/>
    <col min="5898" max="5898" width="9.59765625" style="352" customWidth="1"/>
    <col min="5899" max="5899" width="20.8984375" style="352" customWidth="1"/>
    <col min="5900" max="5900" width="7.3984375" style="352" customWidth="1"/>
    <col min="5901" max="6144" width="8.8984375" style="352"/>
    <col min="6145" max="6145" width="1.09765625" style="352" customWidth="1"/>
    <col min="6146" max="6146" width="5.3984375" style="352" customWidth="1"/>
    <col min="6147" max="6147" width="16.59765625" style="352" customWidth="1"/>
    <col min="6148" max="6148" width="1.59765625" style="352" customWidth="1"/>
    <col min="6149" max="6149" width="7.59765625" style="352" customWidth="1"/>
    <col min="6150" max="6150" width="6.59765625" style="352" customWidth="1"/>
    <col min="6151" max="6151" width="2.59765625" style="352" customWidth="1"/>
    <col min="6152" max="6152" width="9" style="352" customWidth="1"/>
    <col min="6153" max="6153" width="2.3984375" style="352" customWidth="1"/>
    <col min="6154" max="6154" width="9.59765625" style="352" customWidth="1"/>
    <col min="6155" max="6155" width="20.8984375" style="352" customWidth="1"/>
    <col min="6156" max="6156" width="7.3984375" style="352" customWidth="1"/>
    <col min="6157" max="6400" width="8.8984375" style="352"/>
    <col min="6401" max="6401" width="1.09765625" style="352" customWidth="1"/>
    <col min="6402" max="6402" width="5.3984375" style="352" customWidth="1"/>
    <col min="6403" max="6403" width="16.59765625" style="352" customWidth="1"/>
    <col min="6404" max="6404" width="1.59765625" style="352" customWidth="1"/>
    <col min="6405" max="6405" width="7.59765625" style="352" customWidth="1"/>
    <col min="6406" max="6406" width="6.59765625" style="352" customWidth="1"/>
    <col min="6407" max="6407" width="2.59765625" style="352" customWidth="1"/>
    <col min="6408" max="6408" width="9" style="352" customWidth="1"/>
    <col min="6409" max="6409" width="2.3984375" style="352" customWidth="1"/>
    <col min="6410" max="6410" width="9.59765625" style="352" customWidth="1"/>
    <col min="6411" max="6411" width="20.8984375" style="352" customWidth="1"/>
    <col min="6412" max="6412" width="7.3984375" style="352" customWidth="1"/>
    <col min="6413" max="6656" width="8.8984375" style="352"/>
    <col min="6657" max="6657" width="1.09765625" style="352" customWidth="1"/>
    <col min="6658" max="6658" width="5.3984375" style="352" customWidth="1"/>
    <col min="6659" max="6659" width="16.59765625" style="352" customWidth="1"/>
    <col min="6660" max="6660" width="1.59765625" style="352" customWidth="1"/>
    <col min="6661" max="6661" width="7.59765625" style="352" customWidth="1"/>
    <col min="6662" max="6662" width="6.59765625" style="352" customWidth="1"/>
    <col min="6663" max="6663" width="2.59765625" style="352" customWidth="1"/>
    <col min="6664" max="6664" width="9" style="352" customWidth="1"/>
    <col min="6665" max="6665" width="2.3984375" style="352" customWidth="1"/>
    <col min="6666" max="6666" width="9.59765625" style="352" customWidth="1"/>
    <col min="6667" max="6667" width="20.8984375" style="352" customWidth="1"/>
    <col min="6668" max="6668" width="7.3984375" style="352" customWidth="1"/>
    <col min="6669" max="6912" width="8.8984375" style="352"/>
    <col min="6913" max="6913" width="1.09765625" style="352" customWidth="1"/>
    <col min="6914" max="6914" width="5.3984375" style="352" customWidth="1"/>
    <col min="6915" max="6915" width="16.59765625" style="352" customWidth="1"/>
    <col min="6916" max="6916" width="1.59765625" style="352" customWidth="1"/>
    <col min="6917" max="6917" width="7.59765625" style="352" customWidth="1"/>
    <col min="6918" max="6918" width="6.59765625" style="352" customWidth="1"/>
    <col min="6919" max="6919" width="2.59765625" style="352" customWidth="1"/>
    <col min="6920" max="6920" width="9" style="352" customWidth="1"/>
    <col min="6921" max="6921" width="2.3984375" style="352" customWidth="1"/>
    <col min="6922" max="6922" width="9.59765625" style="352" customWidth="1"/>
    <col min="6923" max="6923" width="20.8984375" style="352" customWidth="1"/>
    <col min="6924" max="6924" width="7.3984375" style="352" customWidth="1"/>
    <col min="6925" max="7168" width="8.8984375" style="352"/>
    <col min="7169" max="7169" width="1.09765625" style="352" customWidth="1"/>
    <col min="7170" max="7170" width="5.3984375" style="352" customWidth="1"/>
    <col min="7171" max="7171" width="16.59765625" style="352" customWidth="1"/>
    <col min="7172" max="7172" width="1.59765625" style="352" customWidth="1"/>
    <col min="7173" max="7173" width="7.59765625" style="352" customWidth="1"/>
    <col min="7174" max="7174" width="6.59765625" style="352" customWidth="1"/>
    <col min="7175" max="7175" width="2.59765625" style="352" customWidth="1"/>
    <col min="7176" max="7176" width="9" style="352" customWidth="1"/>
    <col min="7177" max="7177" width="2.3984375" style="352" customWidth="1"/>
    <col min="7178" max="7178" width="9.59765625" style="352" customWidth="1"/>
    <col min="7179" max="7179" width="20.8984375" style="352" customWidth="1"/>
    <col min="7180" max="7180" width="7.3984375" style="352" customWidth="1"/>
    <col min="7181" max="7424" width="8.8984375" style="352"/>
    <col min="7425" max="7425" width="1.09765625" style="352" customWidth="1"/>
    <col min="7426" max="7426" width="5.3984375" style="352" customWidth="1"/>
    <col min="7427" max="7427" width="16.59765625" style="352" customWidth="1"/>
    <col min="7428" max="7428" width="1.59765625" style="352" customWidth="1"/>
    <col min="7429" max="7429" width="7.59765625" style="352" customWidth="1"/>
    <col min="7430" max="7430" width="6.59765625" style="352" customWidth="1"/>
    <col min="7431" max="7431" width="2.59765625" style="352" customWidth="1"/>
    <col min="7432" max="7432" width="9" style="352" customWidth="1"/>
    <col min="7433" max="7433" width="2.3984375" style="352" customWidth="1"/>
    <col min="7434" max="7434" width="9.59765625" style="352" customWidth="1"/>
    <col min="7435" max="7435" width="20.8984375" style="352" customWidth="1"/>
    <col min="7436" max="7436" width="7.3984375" style="352" customWidth="1"/>
    <col min="7437" max="7680" width="8.8984375" style="352"/>
    <col min="7681" max="7681" width="1.09765625" style="352" customWidth="1"/>
    <col min="7682" max="7682" width="5.3984375" style="352" customWidth="1"/>
    <col min="7683" max="7683" width="16.59765625" style="352" customWidth="1"/>
    <col min="7684" max="7684" width="1.59765625" style="352" customWidth="1"/>
    <col min="7685" max="7685" width="7.59765625" style="352" customWidth="1"/>
    <col min="7686" max="7686" width="6.59765625" style="352" customWidth="1"/>
    <col min="7687" max="7687" width="2.59765625" style="352" customWidth="1"/>
    <col min="7688" max="7688" width="9" style="352" customWidth="1"/>
    <col min="7689" max="7689" width="2.3984375" style="352" customWidth="1"/>
    <col min="7690" max="7690" width="9.59765625" style="352" customWidth="1"/>
    <col min="7691" max="7691" width="20.8984375" style="352" customWidth="1"/>
    <col min="7692" max="7692" width="7.3984375" style="352" customWidth="1"/>
    <col min="7693" max="7936" width="8.8984375" style="352"/>
    <col min="7937" max="7937" width="1.09765625" style="352" customWidth="1"/>
    <col min="7938" max="7938" width="5.3984375" style="352" customWidth="1"/>
    <col min="7939" max="7939" width="16.59765625" style="352" customWidth="1"/>
    <col min="7940" max="7940" width="1.59765625" style="352" customWidth="1"/>
    <col min="7941" max="7941" width="7.59765625" style="352" customWidth="1"/>
    <col min="7942" max="7942" width="6.59765625" style="352" customWidth="1"/>
    <col min="7943" max="7943" width="2.59765625" style="352" customWidth="1"/>
    <col min="7944" max="7944" width="9" style="352" customWidth="1"/>
    <col min="7945" max="7945" width="2.3984375" style="352" customWidth="1"/>
    <col min="7946" max="7946" width="9.59765625" style="352" customWidth="1"/>
    <col min="7947" max="7947" width="20.8984375" style="352" customWidth="1"/>
    <col min="7948" max="7948" width="7.3984375" style="352" customWidth="1"/>
    <col min="7949" max="8192" width="8.8984375" style="352"/>
    <col min="8193" max="8193" width="1.09765625" style="352" customWidth="1"/>
    <col min="8194" max="8194" width="5.3984375" style="352" customWidth="1"/>
    <col min="8195" max="8195" width="16.59765625" style="352" customWidth="1"/>
    <col min="8196" max="8196" width="1.59765625" style="352" customWidth="1"/>
    <col min="8197" max="8197" width="7.59765625" style="352" customWidth="1"/>
    <col min="8198" max="8198" width="6.59765625" style="352" customWidth="1"/>
    <col min="8199" max="8199" width="2.59765625" style="352" customWidth="1"/>
    <col min="8200" max="8200" width="9" style="352" customWidth="1"/>
    <col min="8201" max="8201" width="2.3984375" style="352" customWidth="1"/>
    <col min="8202" max="8202" width="9.59765625" style="352" customWidth="1"/>
    <col min="8203" max="8203" width="20.8984375" style="352" customWidth="1"/>
    <col min="8204" max="8204" width="7.3984375" style="352" customWidth="1"/>
    <col min="8205" max="8448" width="8.8984375" style="352"/>
    <col min="8449" max="8449" width="1.09765625" style="352" customWidth="1"/>
    <col min="8450" max="8450" width="5.3984375" style="352" customWidth="1"/>
    <col min="8451" max="8451" width="16.59765625" style="352" customWidth="1"/>
    <col min="8452" max="8452" width="1.59765625" style="352" customWidth="1"/>
    <col min="8453" max="8453" width="7.59765625" style="352" customWidth="1"/>
    <col min="8454" max="8454" width="6.59765625" style="352" customWidth="1"/>
    <col min="8455" max="8455" width="2.59765625" style="352" customWidth="1"/>
    <col min="8456" max="8456" width="9" style="352" customWidth="1"/>
    <col min="8457" max="8457" width="2.3984375" style="352" customWidth="1"/>
    <col min="8458" max="8458" width="9.59765625" style="352" customWidth="1"/>
    <col min="8459" max="8459" width="20.8984375" style="352" customWidth="1"/>
    <col min="8460" max="8460" width="7.3984375" style="352" customWidth="1"/>
    <col min="8461" max="8704" width="8.8984375" style="352"/>
    <col min="8705" max="8705" width="1.09765625" style="352" customWidth="1"/>
    <col min="8706" max="8706" width="5.3984375" style="352" customWidth="1"/>
    <col min="8707" max="8707" width="16.59765625" style="352" customWidth="1"/>
    <col min="8708" max="8708" width="1.59765625" style="352" customWidth="1"/>
    <col min="8709" max="8709" width="7.59765625" style="352" customWidth="1"/>
    <col min="8710" max="8710" width="6.59765625" style="352" customWidth="1"/>
    <col min="8711" max="8711" width="2.59765625" style="352" customWidth="1"/>
    <col min="8712" max="8712" width="9" style="352" customWidth="1"/>
    <col min="8713" max="8713" width="2.3984375" style="352" customWidth="1"/>
    <col min="8714" max="8714" width="9.59765625" style="352" customWidth="1"/>
    <col min="8715" max="8715" width="20.8984375" style="352" customWidth="1"/>
    <col min="8716" max="8716" width="7.3984375" style="352" customWidth="1"/>
    <col min="8717" max="8960" width="8.8984375" style="352"/>
    <col min="8961" max="8961" width="1.09765625" style="352" customWidth="1"/>
    <col min="8962" max="8962" width="5.3984375" style="352" customWidth="1"/>
    <col min="8963" max="8963" width="16.59765625" style="352" customWidth="1"/>
    <col min="8964" max="8964" width="1.59765625" style="352" customWidth="1"/>
    <col min="8965" max="8965" width="7.59765625" style="352" customWidth="1"/>
    <col min="8966" max="8966" width="6.59765625" style="352" customWidth="1"/>
    <col min="8967" max="8967" width="2.59765625" style="352" customWidth="1"/>
    <col min="8968" max="8968" width="9" style="352" customWidth="1"/>
    <col min="8969" max="8969" width="2.3984375" style="352" customWidth="1"/>
    <col min="8970" max="8970" width="9.59765625" style="352" customWidth="1"/>
    <col min="8971" max="8971" width="20.8984375" style="352" customWidth="1"/>
    <col min="8972" max="8972" width="7.3984375" style="352" customWidth="1"/>
    <col min="8973" max="9216" width="8.8984375" style="352"/>
    <col min="9217" max="9217" width="1.09765625" style="352" customWidth="1"/>
    <col min="9218" max="9218" width="5.3984375" style="352" customWidth="1"/>
    <col min="9219" max="9219" width="16.59765625" style="352" customWidth="1"/>
    <col min="9220" max="9220" width="1.59765625" style="352" customWidth="1"/>
    <col min="9221" max="9221" width="7.59765625" style="352" customWidth="1"/>
    <col min="9222" max="9222" width="6.59765625" style="352" customWidth="1"/>
    <col min="9223" max="9223" width="2.59765625" style="352" customWidth="1"/>
    <col min="9224" max="9224" width="9" style="352" customWidth="1"/>
    <col min="9225" max="9225" width="2.3984375" style="352" customWidth="1"/>
    <col min="9226" max="9226" width="9.59765625" style="352" customWidth="1"/>
    <col min="9227" max="9227" width="20.8984375" style="352" customWidth="1"/>
    <col min="9228" max="9228" width="7.3984375" style="352" customWidth="1"/>
    <col min="9229" max="9472" width="8.8984375" style="352"/>
    <col min="9473" max="9473" width="1.09765625" style="352" customWidth="1"/>
    <col min="9474" max="9474" width="5.3984375" style="352" customWidth="1"/>
    <col min="9475" max="9475" width="16.59765625" style="352" customWidth="1"/>
    <col min="9476" max="9476" width="1.59765625" style="352" customWidth="1"/>
    <col min="9477" max="9477" width="7.59765625" style="352" customWidth="1"/>
    <col min="9478" max="9478" width="6.59765625" style="352" customWidth="1"/>
    <col min="9479" max="9479" width="2.59765625" style="352" customWidth="1"/>
    <col min="9480" max="9480" width="9" style="352" customWidth="1"/>
    <col min="9481" max="9481" width="2.3984375" style="352" customWidth="1"/>
    <col min="9482" max="9482" width="9.59765625" style="352" customWidth="1"/>
    <col min="9483" max="9483" width="20.8984375" style="352" customWidth="1"/>
    <col min="9484" max="9484" width="7.3984375" style="352" customWidth="1"/>
    <col min="9485" max="9728" width="8.8984375" style="352"/>
    <col min="9729" max="9729" width="1.09765625" style="352" customWidth="1"/>
    <col min="9730" max="9730" width="5.3984375" style="352" customWidth="1"/>
    <col min="9731" max="9731" width="16.59765625" style="352" customWidth="1"/>
    <col min="9732" max="9732" width="1.59765625" style="352" customWidth="1"/>
    <col min="9733" max="9733" width="7.59765625" style="352" customWidth="1"/>
    <col min="9734" max="9734" width="6.59765625" style="352" customWidth="1"/>
    <col min="9735" max="9735" width="2.59765625" style="352" customWidth="1"/>
    <col min="9736" max="9736" width="9" style="352" customWidth="1"/>
    <col min="9737" max="9737" width="2.3984375" style="352" customWidth="1"/>
    <col min="9738" max="9738" width="9.59765625" style="352" customWidth="1"/>
    <col min="9739" max="9739" width="20.8984375" style="352" customWidth="1"/>
    <col min="9740" max="9740" width="7.3984375" style="352" customWidth="1"/>
    <col min="9741" max="9984" width="8.8984375" style="352"/>
    <col min="9985" max="9985" width="1.09765625" style="352" customWidth="1"/>
    <col min="9986" max="9986" width="5.3984375" style="352" customWidth="1"/>
    <col min="9987" max="9987" width="16.59765625" style="352" customWidth="1"/>
    <col min="9988" max="9988" width="1.59765625" style="352" customWidth="1"/>
    <col min="9989" max="9989" width="7.59765625" style="352" customWidth="1"/>
    <col min="9990" max="9990" width="6.59765625" style="352" customWidth="1"/>
    <col min="9991" max="9991" width="2.59765625" style="352" customWidth="1"/>
    <col min="9992" max="9992" width="9" style="352" customWidth="1"/>
    <col min="9993" max="9993" width="2.3984375" style="352" customWidth="1"/>
    <col min="9994" max="9994" width="9.59765625" style="352" customWidth="1"/>
    <col min="9995" max="9995" width="20.8984375" style="352" customWidth="1"/>
    <col min="9996" max="9996" width="7.3984375" style="352" customWidth="1"/>
    <col min="9997" max="10240" width="8.8984375" style="352"/>
    <col min="10241" max="10241" width="1.09765625" style="352" customWidth="1"/>
    <col min="10242" max="10242" width="5.3984375" style="352" customWidth="1"/>
    <col min="10243" max="10243" width="16.59765625" style="352" customWidth="1"/>
    <col min="10244" max="10244" width="1.59765625" style="352" customWidth="1"/>
    <col min="10245" max="10245" width="7.59765625" style="352" customWidth="1"/>
    <col min="10246" max="10246" width="6.59765625" style="352" customWidth="1"/>
    <col min="10247" max="10247" width="2.59765625" style="352" customWidth="1"/>
    <col min="10248" max="10248" width="9" style="352" customWidth="1"/>
    <col min="10249" max="10249" width="2.3984375" style="352" customWidth="1"/>
    <col min="10250" max="10250" width="9.59765625" style="352" customWidth="1"/>
    <col min="10251" max="10251" width="20.8984375" style="352" customWidth="1"/>
    <col min="10252" max="10252" width="7.3984375" style="352" customWidth="1"/>
    <col min="10253" max="10496" width="8.8984375" style="352"/>
    <col min="10497" max="10497" width="1.09765625" style="352" customWidth="1"/>
    <col min="10498" max="10498" width="5.3984375" style="352" customWidth="1"/>
    <col min="10499" max="10499" width="16.59765625" style="352" customWidth="1"/>
    <col min="10500" max="10500" width="1.59765625" style="352" customWidth="1"/>
    <col min="10501" max="10501" width="7.59765625" style="352" customWidth="1"/>
    <col min="10502" max="10502" width="6.59765625" style="352" customWidth="1"/>
    <col min="10503" max="10503" width="2.59765625" style="352" customWidth="1"/>
    <col min="10504" max="10504" width="9" style="352" customWidth="1"/>
    <col min="10505" max="10505" width="2.3984375" style="352" customWidth="1"/>
    <col min="10506" max="10506" width="9.59765625" style="352" customWidth="1"/>
    <col min="10507" max="10507" width="20.8984375" style="352" customWidth="1"/>
    <col min="10508" max="10508" width="7.3984375" style="352" customWidth="1"/>
    <col min="10509" max="10752" width="8.8984375" style="352"/>
    <col min="10753" max="10753" width="1.09765625" style="352" customWidth="1"/>
    <col min="10754" max="10754" width="5.3984375" style="352" customWidth="1"/>
    <col min="10755" max="10755" width="16.59765625" style="352" customWidth="1"/>
    <col min="10756" max="10756" width="1.59765625" style="352" customWidth="1"/>
    <col min="10757" max="10757" width="7.59765625" style="352" customWidth="1"/>
    <col min="10758" max="10758" width="6.59765625" style="352" customWidth="1"/>
    <col min="10759" max="10759" width="2.59765625" style="352" customWidth="1"/>
    <col min="10760" max="10760" width="9" style="352" customWidth="1"/>
    <col min="10761" max="10761" width="2.3984375" style="352" customWidth="1"/>
    <col min="10762" max="10762" width="9.59765625" style="352" customWidth="1"/>
    <col min="10763" max="10763" width="20.8984375" style="352" customWidth="1"/>
    <col min="10764" max="10764" width="7.3984375" style="352" customWidth="1"/>
    <col min="10765" max="11008" width="8.8984375" style="352"/>
    <col min="11009" max="11009" width="1.09765625" style="352" customWidth="1"/>
    <col min="11010" max="11010" width="5.3984375" style="352" customWidth="1"/>
    <col min="11011" max="11011" width="16.59765625" style="352" customWidth="1"/>
    <col min="11012" max="11012" width="1.59765625" style="352" customWidth="1"/>
    <col min="11013" max="11013" width="7.59765625" style="352" customWidth="1"/>
    <col min="11014" max="11014" width="6.59765625" style="352" customWidth="1"/>
    <col min="11015" max="11015" width="2.59765625" style="352" customWidth="1"/>
    <col min="11016" max="11016" width="9" style="352" customWidth="1"/>
    <col min="11017" max="11017" width="2.3984375" style="352" customWidth="1"/>
    <col min="11018" max="11018" width="9.59765625" style="352" customWidth="1"/>
    <col min="11019" max="11019" width="20.8984375" style="352" customWidth="1"/>
    <col min="11020" max="11020" width="7.3984375" style="352" customWidth="1"/>
    <col min="11021" max="11264" width="8.8984375" style="352"/>
    <col min="11265" max="11265" width="1.09765625" style="352" customWidth="1"/>
    <col min="11266" max="11266" width="5.3984375" style="352" customWidth="1"/>
    <col min="11267" max="11267" width="16.59765625" style="352" customWidth="1"/>
    <col min="11268" max="11268" width="1.59765625" style="352" customWidth="1"/>
    <col min="11269" max="11269" width="7.59765625" style="352" customWidth="1"/>
    <col min="11270" max="11270" width="6.59765625" style="352" customWidth="1"/>
    <col min="11271" max="11271" width="2.59765625" style="352" customWidth="1"/>
    <col min="11272" max="11272" width="9" style="352" customWidth="1"/>
    <col min="11273" max="11273" width="2.3984375" style="352" customWidth="1"/>
    <col min="11274" max="11274" width="9.59765625" style="352" customWidth="1"/>
    <col min="11275" max="11275" width="20.8984375" style="352" customWidth="1"/>
    <col min="11276" max="11276" width="7.3984375" style="352" customWidth="1"/>
    <col min="11277" max="11520" width="8.8984375" style="352"/>
    <col min="11521" max="11521" width="1.09765625" style="352" customWidth="1"/>
    <col min="11522" max="11522" width="5.3984375" style="352" customWidth="1"/>
    <col min="11523" max="11523" width="16.59765625" style="352" customWidth="1"/>
    <col min="11524" max="11524" width="1.59765625" style="352" customWidth="1"/>
    <col min="11525" max="11525" width="7.59765625" style="352" customWidth="1"/>
    <col min="11526" max="11526" width="6.59765625" style="352" customWidth="1"/>
    <col min="11527" max="11527" width="2.59765625" style="352" customWidth="1"/>
    <col min="11528" max="11528" width="9" style="352" customWidth="1"/>
    <col min="11529" max="11529" width="2.3984375" style="352" customWidth="1"/>
    <col min="11530" max="11530" width="9.59765625" style="352" customWidth="1"/>
    <col min="11531" max="11531" width="20.8984375" style="352" customWidth="1"/>
    <col min="11532" max="11532" width="7.3984375" style="352" customWidth="1"/>
    <col min="11533" max="11776" width="8.8984375" style="352"/>
    <col min="11777" max="11777" width="1.09765625" style="352" customWidth="1"/>
    <col min="11778" max="11778" width="5.3984375" style="352" customWidth="1"/>
    <col min="11779" max="11779" width="16.59765625" style="352" customWidth="1"/>
    <col min="11780" max="11780" width="1.59765625" style="352" customWidth="1"/>
    <col min="11781" max="11781" width="7.59765625" style="352" customWidth="1"/>
    <col min="11782" max="11782" width="6.59765625" style="352" customWidth="1"/>
    <col min="11783" max="11783" width="2.59765625" style="352" customWidth="1"/>
    <col min="11784" max="11784" width="9" style="352" customWidth="1"/>
    <col min="11785" max="11785" width="2.3984375" style="352" customWidth="1"/>
    <col min="11786" max="11786" width="9.59765625" style="352" customWidth="1"/>
    <col min="11787" max="11787" width="20.8984375" style="352" customWidth="1"/>
    <col min="11788" max="11788" width="7.3984375" style="352" customWidth="1"/>
    <col min="11789" max="12032" width="8.8984375" style="352"/>
    <col min="12033" max="12033" width="1.09765625" style="352" customWidth="1"/>
    <col min="12034" max="12034" width="5.3984375" style="352" customWidth="1"/>
    <col min="12035" max="12035" width="16.59765625" style="352" customWidth="1"/>
    <col min="12036" max="12036" width="1.59765625" style="352" customWidth="1"/>
    <col min="12037" max="12037" width="7.59765625" style="352" customWidth="1"/>
    <col min="12038" max="12038" width="6.59765625" style="352" customWidth="1"/>
    <col min="12039" max="12039" width="2.59765625" style="352" customWidth="1"/>
    <col min="12040" max="12040" width="9" style="352" customWidth="1"/>
    <col min="12041" max="12041" width="2.3984375" style="352" customWidth="1"/>
    <col min="12042" max="12042" width="9.59765625" style="352" customWidth="1"/>
    <col min="12043" max="12043" width="20.8984375" style="352" customWidth="1"/>
    <col min="12044" max="12044" width="7.3984375" style="352" customWidth="1"/>
    <col min="12045" max="12288" width="8.8984375" style="352"/>
    <col min="12289" max="12289" width="1.09765625" style="352" customWidth="1"/>
    <col min="12290" max="12290" width="5.3984375" style="352" customWidth="1"/>
    <col min="12291" max="12291" width="16.59765625" style="352" customWidth="1"/>
    <col min="12292" max="12292" width="1.59765625" style="352" customWidth="1"/>
    <col min="12293" max="12293" width="7.59765625" style="352" customWidth="1"/>
    <col min="12294" max="12294" width="6.59765625" style="352" customWidth="1"/>
    <col min="12295" max="12295" width="2.59765625" style="352" customWidth="1"/>
    <col min="12296" max="12296" width="9" style="352" customWidth="1"/>
    <col min="12297" max="12297" width="2.3984375" style="352" customWidth="1"/>
    <col min="12298" max="12298" width="9.59765625" style="352" customWidth="1"/>
    <col min="12299" max="12299" width="20.8984375" style="352" customWidth="1"/>
    <col min="12300" max="12300" width="7.3984375" style="352" customWidth="1"/>
    <col min="12301" max="12544" width="8.8984375" style="352"/>
    <col min="12545" max="12545" width="1.09765625" style="352" customWidth="1"/>
    <col min="12546" max="12546" width="5.3984375" style="352" customWidth="1"/>
    <col min="12547" max="12547" width="16.59765625" style="352" customWidth="1"/>
    <col min="12548" max="12548" width="1.59765625" style="352" customWidth="1"/>
    <col min="12549" max="12549" width="7.59765625" style="352" customWidth="1"/>
    <col min="12550" max="12550" width="6.59765625" style="352" customWidth="1"/>
    <col min="12551" max="12551" width="2.59765625" style="352" customWidth="1"/>
    <col min="12552" max="12552" width="9" style="352" customWidth="1"/>
    <col min="12553" max="12553" width="2.3984375" style="352" customWidth="1"/>
    <col min="12554" max="12554" width="9.59765625" style="352" customWidth="1"/>
    <col min="12555" max="12555" width="20.8984375" style="352" customWidth="1"/>
    <col min="12556" max="12556" width="7.3984375" style="352" customWidth="1"/>
    <col min="12557" max="12800" width="8.8984375" style="352"/>
    <col min="12801" max="12801" width="1.09765625" style="352" customWidth="1"/>
    <col min="12802" max="12802" width="5.3984375" style="352" customWidth="1"/>
    <col min="12803" max="12803" width="16.59765625" style="352" customWidth="1"/>
    <col min="12804" max="12804" width="1.59765625" style="352" customWidth="1"/>
    <col min="12805" max="12805" width="7.59765625" style="352" customWidth="1"/>
    <col min="12806" max="12806" width="6.59765625" style="352" customWidth="1"/>
    <col min="12807" max="12807" width="2.59765625" style="352" customWidth="1"/>
    <col min="12808" max="12808" width="9" style="352" customWidth="1"/>
    <col min="12809" max="12809" width="2.3984375" style="352" customWidth="1"/>
    <col min="12810" max="12810" width="9.59765625" style="352" customWidth="1"/>
    <col min="12811" max="12811" width="20.8984375" style="352" customWidth="1"/>
    <col min="12812" max="12812" width="7.3984375" style="352" customWidth="1"/>
    <col min="12813" max="13056" width="8.8984375" style="352"/>
    <col min="13057" max="13057" width="1.09765625" style="352" customWidth="1"/>
    <col min="13058" max="13058" width="5.3984375" style="352" customWidth="1"/>
    <col min="13059" max="13059" width="16.59765625" style="352" customWidth="1"/>
    <col min="13060" max="13060" width="1.59765625" style="352" customWidth="1"/>
    <col min="13061" max="13061" width="7.59765625" style="352" customWidth="1"/>
    <col min="13062" max="13062" width="6.59765625" style="352" customWidth="1"/>
    <col min="13063" max="13063" width="2.59765625" style="352" customWidth="1"/>
    <col min="13064" max="13064" width="9" style="352" customWidth="1"/>
    <col min="13065" max="13065" width="2.3984375" style="352" customWidth="1"/>
    <col min="13066" max="13066" width="9.59765625" style="352" customWidth="1"/>
    <col min="13067" max="13067" width="20.8984375" style="352" customWidth="1"/>
    <col min="13068" max="13068" width="7.3984375" style="352" customWidth="1"/>
    <col min="13069" max="13312" width="8.8984375" style="352"/>
    <col min="13313" max="13313" width="1.09765625" style="352" customWidth="1"/>
    <col min="13314" max="13314" width="5.3984375" style="352" customWidth="1"/>
    <col min="13315" max="13315" width="16.59765625" style="352" customWidth="1"/>
    <col min="13316" max="13316" width="1.59765625" style="352" customWidth="1"/>
    <col min="13317" max="13317" width="7.59765625" style="352" customWidth="1"/>
    <col min="13318" max="13318" width="6.59765625" style="352" customWidth="1"/>
    <col min="13319" max="13319" width="2.59765625" style="352" customWidth="1"/>
    <col min="13320" max="13320" width="9" style="352" customWidth="1"/>
    <col min="13321" max="13321" width="2.3984375" style="352" customWidth="1"/>
    <col min="13322" max="13322" width="9.59765625" style="352" customWidth="1"/>
    <col min="13323" max="13323" width="20.8984375" style="352" customWidth="1"/>
    <col min="13324" max="13324" width="7.3984375" style="352" customWidth="1"/>
    <col min="13325" max="13568" width="8.8984375" style="352"/>
    <col min="13569" max="13569" width="1.09765625" style="352" customWidth="1"/>
    <col min="13570" max="13570" width="5.3984375" style="352" customWidth="1"/>
    <col min="13571" max="13571" width="16.59765625" style="352" customWidth="1"/>
    <col min="13572" max="13572" width="1.59765625" style="352" customWidth="1"/>
    <col min="13573" max="13573" width="7.59765625" style="352" customWidth="1"/>
    <col min="13574" max="13574" width="6.59765625" style="352" customWidth="1"/>
    <col min="13575" max="13575" width="2.59765625" style="352" customWidth="1"/>
    <col min="13576" max="13576" width="9" style="352" customWidth="1"/>
    <col min="13577" max="13577" width="2.3984375" style="352" customWidth="1"/>
    <col min="13578" max="13578" width="9.59765625" style="352" customWidth="1"/>
    <col min="13579" max="13579" width="20.8984375" style="352" customWidth="1"/>
    <col min="13580" max="13580" width="7.3984375" style="352" customWidth="1"/>
    <col min="13581" max="13824" width="8.8984375" style="352"/>
    <col min="13825" max="13825" width="1.09765625" style="352" customWidth="1"/>
    <col min="13826" max="13826" width="5.3984375" style="352" customWidth="1"/>
    <col min="13827" max="13827" width="16.59765625" style="352" customWidth="1"/>
    <col min="13828" max="13828" width="1.59765625" style="352" customWidth="1"/>
    <col min="13829" max="13829" width="7.59765625" style="352" customWidth="1"/>
    <col min="13830" max="13830" width="6.59765625" style="352" customWidth="1"/>
    <col min="13831" max="13831" width="2.59765625" style="352" customWidth="1"/>
    <col min="13832" max="13832" width="9" style="352" customWidth="1"/>
    <col min="13833" max="13833" width="2.3984375" style="352" customWidth="1"/>
    <col min="13834" max="13834" width="9.59765625" style="352" customWidth="1"/>
    <col min="13835" max="13835" width="20.8984375" style="352" customWidth="1"/>
    <col min="13836" max="13836" width="7.3984375" style="352" customWidth="1"/>
    <col min="13837" max="14080" width="8.8984375" style="352"/>
    <col min="14081" max="14081" width="1.09765625" style="352" customWidth="1"/>
    <col min="14082" max="14082" width="5.3984375" style="352" customWidth="1"/>
    <col min="14083" max="14083" width="16.59765625" style="352" customWidth="1"/>
    <col min="14084" max="14084" width="1.59765625" style="352" customWidth="1"/>
    <col min="14085" max="14085" width="7.59765625" style="352" customWidth="1"/>
    <col min="14086" max="14086" width="6.59765625" style="352" customWidth="1"/>
    <col min="14087" max="14087" width="2.59765625" style="352" customWidth="1"/>
    <col min="14088" max="14088" width="9" style="352" customWidth="1"/>
    <col min="14089" max="14089" width="2.3984375" style="352" customWidth="1"/>
    <col min="14090" max="14090" width="9.59765625" style="352" customWidth="1"/>
    <col min="14091" max="14091" width="20.8984375" style="352" customWidth="1"/>
    <col min="14092" max="14092" width="7.3984375" style="352" customWidth="1"/>
    <col min="14093" max="14336" width="8.8984375" style="352"/>
    <col min="14337" max="14337" width="1.09765625" style="352" customWidth="1"/>
    <col min="14338" max="14338" width="5.3984375" style="352" customWidth="1"/>
    <col min="14339" max="14339" width="16.59765625" style="352" customWidth="1"/>
    <col min="14340" max="14340" width="1.59765625" style="352" customWidth="1"/>
    <col min="14341" max="14341" width="7.59765625" style="352" customWidth="1"/>
    <col min="14342" max="14342" width="6.59765625" style="352" customWidth="1"/>
    <col min="14343" max="14343" width="2.59765625" style="352" customWidth="1"/>
    <col min="14344" max="14344" width="9" style="352" customWidth="1"/>
    <col min="14345" max="14345" width="2.3984375" style="352" customWidth="1"/>
    <col min="14346" max="14346" width="9.59765625" style="352" customWidth="1"/>
    <col min="14347" max="14347" width="20.8984375" style="352" customWidth="1"/>
    <col min="14348" max="14348" width="7.3984375" style="352" customWidth="1"/>
    <col min="14349" max="14592" width="8.8984375" style="352"/>
    <col min="14593" max="14593" width="1.09765625" style="352" customWidth="1"/>
    <col min="14594" max="14594" width="5.3984375" style="352" customWidth="1"/>
    <col min="14595" max="14595" width="16.59765625" style="352" customWidth="1"/>
    <col min="14596" max="14596" width="1.59765625" style="352" customWidth="1"/>
    <col min="14597" max="14597" width="7.59765625" style="352" customWidth="1"/>
    <col min="14598" max="14598" width="6.59765625" style="352" customWidth="1"/>
    <col min="14599" max="14599" width="2.59765625" style="352" customWidth="1"/>
    <col min="14600" max="14600" width="9" style="352" customWidth="1"/>
    <col min="14601" max="14601" width="2.3984375" style="352" customWidth="1"/>
    <col min="14602" max="14602" width="9.59765625" style="352" customWidth="1"/>
    <col min="14603" max="14603" width="20.8984375" style="352" customWidth="1"/>
    <col min="14604" max="14604" width="7.3984375" style="352" customWidth="1"/>
    <col min="14605" max="14848" width="8.8984375" style="352"/>
    <col min="14849" max="14849" width="1.09765625" style="352" customWidth="1"/>
    <col min="14850" max="14850" width="5.3984375" style="352" customWidth="1"/>
    <col min="14851" max="14851" width="16.59765625" style="352" customWidth="1"/>
    <col min="14852" max="14852" width="1.59765625" style="352" customWidth="1"/>
    <col min="14853" max="14853" width="7.59765625" style="352" customWidth="1"/>
    <col min="14854" max="14854" width="6.59765625" style="352" customWidth="1"/>
    <col min="14855" max="14855" width="2.59765625" style="352" customWidth="1"/>
    <col min="14856" max="14856" width="9" style="352" customWidth="1"/>
    <col min="14857" max="14857" width="2.3984375" style="352" customWidth="1"/>
    <col min="14858" max="14858" width="9.59765625" style="352" customWidth="1"/>
    <col min="14859" max="14859" width="20.8984375" style="352" customWidth="1"/>
    <col min="14860" max="14860" width="7.3984375" style="352" customWidth="1"/>
    <col min="14861" max="15104" width="8.8984375" style="352"/>
    <col min="15105" max="15105" width="1.09765625" style="352" customWidth="1"/>
    <col min="15106" max="15106" width="5.3984375" style="352" customWidth="1"/>
    <col min="15107" max="15107" width="16.59765625" style="352" customWidth="1"/>
    <col min="15108" max="15108" width="1.59765625" style="352" customWidth="1"/>
    <col min="15109" max="15109" width="7.59765625" style="352" customWidth="1"/>
    <col min="15110" max="15110" width="6.59765625" style="352" customWidth="1"/>
    <col min="15111" max="15111" width="2.59765625" style="352" customWidth="1"/>
    <col min="15112" max="15112" width="9" style="352" customWidth="1"/>
    <col min="15113" max="15113" width="2.3984375" style="352" customWidth="1"/>
    <col min="15114" max="15114" width="9.59765625" style="352" customWidth="1"/>
    <col min="15115" max="15115" width="20.8984375" style="352" customWidth="1"/>
    <col min="15116" max="15116" width="7.3984375" style="352" customWidth="1"/>
    <col min="15117" max="15360" width="8.8984375" style="352"/>
    <col min="15361" max="15361" width="1.09765625" style="352" customWidth="1"/>
    <col min="15362" max="15362" width="5.3984375" style="352" customWidth="1"/>
    <col min="15363" max="15363" width="16.59765625" style="352" customWidth="1"/>
    <col min="15364" max="15364" width="1.59765625" style="352" customWidth="1"/>
    <col min="15365" max="15365" width="7.59765625" style="352" customWidth="1"/>
    <col min="15366" max="15366" width="6.59765625" style="352" customWidth="1"/>
    <col min="15367" max="15367" width="2.59765625" style="352" customWidth="1"/>
    <col min="15368" max="15368" width="9" style="352" customWidth="1"/>
    <col min="15369" max="15369" width="2.3984375" style="352" customWidth="1"/>
    <col min="15370" max="15370" width="9.59765625" style="352" customWidth="1"/>
    <col min="15371" max="15371" width="20.8984375" style="352" customWidth="1"/>
    <col min="15372" max="15372" width="7.3984375" style="352" customWidth="1"/>
    <col min="15373" max="15616" width="8.8984375" style="352"/>
    <col min="15617" max="15617" width="1.09765625" style="352" customWidth="1"/>
    <col min="15618" max="15618" width="5.3984375" style="352" customWidth="1"/>
    <col min="15619" max="15619" width="16.59765625" style="352" customWidth="1"/>
    <col min="15620" max="15620" width="1.59765625" style="352" customWidth="1"/>
    <col min="15621" max="15621" width="7.59765625" style="352" customWidth="1"/>
    <col min="15622" max="15622" width="6.59765625" style="352" customWidth="1"/>
    <col min="15623" max="15623" width="2.59765625" style="352" customWidth="1"/>
    <col min="15624" max="15624" width="9" style="352" customWidth="1"/>
    <col min="15625" max="15625" width="2.3984375" style="352" customWidth="1"/>
    <col min="15626" max="15626" width="9.59765625" style="352" customWidth="1"/>
    <col min="15627" max="15627" width="20.8984375" style="352" customWidth="1"/>
    <col min="15628" max="15628" width="7.3984375" style="352" customWidth="1"/>
    <col min="15629" max="15872" width="8.8984375" style="352"/>
    <col min="15873" max="15873" width="1.09765625" style="352" customWidth="1"/>
    <col min="15874" max="15874" width="5.3984375" style="352" customWidth="1"/>
    <col min="15875" max="15875" width="16.59765625" style="352" customWidth="1"/>
    <col min="15876" max="15876" width="1.59765625" style="352" customWidth="1"/>
    <col min="15877" max="15877" width="7.59765625" style="352" customWidth="1"/>
    <col min="15878" max="15878" width="6.59765625" style="352" customWidth="1"/>
    <col min="15879" max="15879" width="2.59765625" style="352" customWidth="1"/>
    <col min="15880" max="15880" width="9" style="352" customWidth="1"/>
    <col min="15881" max="15881" width="2.3984375" style="352" customWidth="1"/>
    <col min="15882" max="15882" width="9.59765625" style="352" customWidth="1"/>
    <col min="15883" max="15883" width="20.8984375" style="352" customWidth="1"/>
    <col min="15884" max="15884" width="7.3984375" style="352" customWidth="1"/>
    <col min="15885" max="16128" width="8.8984375" style="352"/>
    <col min="16129" max="16129" width="1.09765625" style="352" customWidth="1"/>
    <col min="16130" max="16130" width="5.3984375" style="352" customWidth="1"/>
    <col min="16131" max="16131" width="16.59765625" style="352" customWidth="1"/>
    <col min="16132" max="16132" width="1.59765625" style="352" customWidth="1"/>
    <col min="16133" max="16133" width="7.59765625" style="352" customWidth="1"/>
    <col min="16134" max="16134" width="6.59765625" style="352" customWidth="1"/>
    <col min="16135" max="16135" width="2.59765625" style="352" customWidth="1"/>
    <col min="16136" max="16136" width="9" style="352" customWidth="1"/>
    <col min="16137" max="16137" width="2.3984375" style="352" customWidth="1"/>
    <col min="16138" max="16138" width="9.59765625" style="352" customWidth="1"/>
    <col min="16139" max="16139" width="20.8984375" style="352" customWidth="1"/>
    <col min="16140" max="16140" width="7.3984375" style="352" customWidth="1"/>
    <col min="16141" max="16384" width="8.8984375" style="352"/>
  </cols>
  <sheetData>
    <row r="1" spans="1:12" s="349" customFormat="1" ht="18" customHeight="1">
      <c r="A1" s="712" t="s">
        <v>1207</v>
      </c>
      <c r="B1" s="713"/>
      <c r="C1" s="713"/>
      <c r="D1" s="713"/>
      <c r="E1" s="713"/>
      <c r="F1" s="713"/>
      <c r="G1" s="713"/>
      <c r="H1" s="713"/>
      <c r="I1" s="713"/>
      <c r="J1" s="713"/>
      <c r="K1" s="713"/>
      <c r="L1" s="713"/>
    </row>
    <row r="2" spans="1:12" s="350" customFormat="1" ht="15" customHeight="1">
      <c r="A2" s="679" t="s">
        <v>1145</v>
      </c>
      <c r="B2" s="679"/>
      <c r="C2" s="679"/>
      <c r="D2" s="679"/>
      <c r="E2" s="679"/>
      <c r="F2" s="679"/>
      <c r="G2" s="679"/>
      <c r="H2" s="679"/>
      <c r="I2" s="679"/>
      <c r="J2" s="679"/>
      <c r="K2" s="679"/>
      <c r="L2" s="679"/>
    </row>
    <row r="3" spans="1:12" ht="25.5" customHeight="1">
      <c r="A3" s="351"/>
      <c r="B3" s="680" t="s">
        <v>1146</v>
      </c>
      <c r="C3" s="681" t="s">
        <v>1147</v>
      </c>
      <c r="D3" s="681"/>
      <c r="E3" s="681"/>
      <c r="F3" s="681"/>
      <c r="G3" s="714"/>
      <c r="H3" s="714"/>
      <c r="I3" s="714"/>
      <c r="J3" s="714"/>
      <c r="K3" s="714"/>
      <c r="L3" s="714"/>
    </row>
    <row r="4" spans="1:12" ht="25.5" customHeight="1">
      <c r="A4" s="351"/>
      <c r="B4" s="680"/>
      <c r="C4" s="681" t="s">
        <v>1148</v>
      </c>
      <c r="D4" s="681"/>
      <c r="E4" s="681"/>
      <c r="F4" s="681"/>
      <c r="G4" s="683" t="s">
        <v>1149</v>
      </c>
      <c r="H4" s="683"/>
      <c r="I4" s="684"/>
      <c r="J4" s="684"/>
      <c r="K4" s="684"/>
      <c r="L4" s="684"/>
    </row>
    <row r="5" spans="1:12" ht="25.5" customHeight="1">
      <c r="A5" s="351"/>
      <c r="B5" s="680"/>
      <c r="C5" s="681"/>
      <c r="D5" s="681"/>
      <c r="E5" s="681"/>
      <c r="F5" s="681"/>
      <c r="G5" s="714"/>
      <c r="H5" s="714"/>
      <c r="I5" s="714"/>
      <c r="J5" s="714"/>
      <c r="K5" s="714"/>
      <c r="L5" s="714"/>
    </row>
    <row r="6" spans="1:12" ht="25.5" customHeight="1">
      <c r="A6" s="351"/>
      <c r="B6" s="685" t="s">
        <v>1150</v>
      </c>
      <c r="C6" s="681" t="s">
        <v>1147</v>
      </c>
      <c r="D6" s="681"/>
      <c r="E6" s="681"/>
      <c r="F6" s="681"/>
      <c r="G6" s="714"/>
      <c r="H6" s="714"/>
      <c r="I6" s="714"/>
      <c r="J6" s="714"/>
      <c r="K6" s="714"/>
      <c r="L6" s="714"/>
    </row>
    <row r="7" spans="1:12" ht="25.5" customHeight="1">
      <c r="A7" s="351"/>
      <c r="B7" s="685"/>
      <c r="C7" s="681" t="s">
        <v>1148</v>
      </c>
      <c r="D7" s="681"/>
      <c r="E7" s="681"/>
      <c r="F7" s="681"/>
      <c r="G7" s="683" t="s">
        <v>1149</v>
      </c>
      <c r="H7" s="683"/>
      <c r="I7" s="684"/>
      <c r="J7" s="684"/>
      <c r="K7" s="684"/>
      <c r="L7" s="684"/>
    </row>
    <row r="8" spans="1:12" ht="25.5" customHeight="1">
      <c r="A8" s="351"/>
      <c r="B8" s="685"/>
      <c r="C8" s="681"/>
      <c r="D8" s="681"/>
      <c r="E8" s="681"/>
      <c r="F8" s="681"/>
      <c r="G8" s="714"/>
      <c r="H8" s="714"/>
      <c r="I8" s="714"/>
      <c r="J8" s="714"/>
      <c r="K8" s="714"/>
      <c r="L8" s="714"/>
    </row>
    <row r="9" spans="1:12" ht="25.5" customHeight="1">
      <c r="A9" s="351"/>
      <c r="B9" s="685" t="s">
        <v>1151</v>
      </c>
      <c r="C9" s="681" t="s">
        <v>1147</v>
      </c>
      <c r="D9" s="681"/>
      <c r="E9" s="681"/>
      <c r="F9" s="681"/>
      <c r="G9" s="714"/>
      <c r="H9" s="714"/>
      <c r="I9" s="714"/>
      <c r="J9" s="714"/>
      <c r="K9" s="714"/>
      <c r="L9" s="714"/>
    </row>
    <row r="10" spans="1:12" ht="25.5" customHeight="1">
      <c r="A10" s="351"/>
      <c r="B10" s="685"/>
      <c r="C10" s="681" t="s">
        <v>1148</v>
      </c>
      <c r="D10" s="681"/>
      <c r="E10" s="681"/>
      <c r="F10" s="681"/>
      <c r="G10" s="683" t="s">
        <v>1149</v>
      </c>
      <c r="H10" s="683"/>
      <c r="I10" s="684"/>
      <c r="J10" s="684"/>
      <c r="K10" s="684"/>
      <c r="L10" s="684"/>
    </row>
    <row r="11" spans="1:12" ht="25.5" customHeight="1">
      <c r="A11" s="351"/>
      <c r="B11" s="685"/>
      <c r="C11" s="681"/>
      <c r="D11" s="681"/>
      <c r="E11" s="681"/>
      <c r="F11" s="681"/>
      <c r="G11" s="715"/>
      <c r="H11" s="715"/>
      <c r="I11" s="715"/>
      <c r="J11" s="715"/>
      <c r="K11" s="715"/>
      <c r="L11" s="715"/>
    </row>
    <row r="12" spans="1:12" ht="18" customHeight="1">
      <c r="A12" s="351"/>
      <c r="B12" s="685" t="s">
        <v>1152</v>
      </c>
      <c r="C12" s="354" t="s">
        <v>1153</v>
      </c>
      <c r="D12" s="690" t="s">
        <v>1149</v>
      </c>
      <c r="E12" s="690"/>
      <c r="F12" s="684"/>
      <c r="G12" s="684"/>
      <c r="H12" s="684"/>
      <c r="I12" s="684"/>
      <c r="J12" s="684"/>
      <c r="K12" s="684"/>
      <c r="L12" s="684"/>
    </row>
    <row r="13" spans="1:12" ht="18" customHeight="1">
      <c r="A13" s="351"/>
      <c r="B13" s="685"/>
      <c r="C13" s="354" t="s">
        <v>1154</v>
      </c>
      <c r="D13" s="717"/>
      <c r="E13" s="717"/>
      <c r="F13" s="717"/>
      <c r="G13" s="717"/>
      <c r="H13" s="717"/>
      <c r="I13" s="717"/>
      <c r="J13" s="717"/>
      <c r="K13" s="717"/>
      <c r="L13" s="717"/>
    </row>
    <row r="14" spans="1:12" ht="18" customHeight="1">
      <c r="A14" s="351"/>
      <c r="B14" s="685"/>
      <c r="C14" s="354" t="s">
        <v>1155</v>
      </c>
      <c r="D14" s="715"/>
      <c r="E14" s="715"/>
      <c r="F14" s="715"/>
      <c r="G14" s="715"/>
      <c r="H14" s="715"/>
      <c r="I14" s="715"/>
      <c r="J14" s="715"/>
      <c r="K14" s="715"/>
      <c r="L14" s="715"/>
    </row>
    <row r="15" spans="1:12" ht="18" customHeight="1">
      <c r="A15" s="351"/>
      <c r="B15" s="685"/>
      <c r="C15" s="354" t="s">
        <v>1156</v>
      </c>
      <c r="D15" s="718"/>
      <c r="E15" s="718"/>
      <c r="F15" s="718"/>
      <c r="G15" s="718"/>
      <c r="H15" s="718"/>
      <c r="I15" s="718"/>
      <c r="J15" s="718"/>
      <c r="K15" s="718"/>
      <c r="L15" s="718"/>
    </row>
    <row r="16" spans="1:12" s="355" customFormat="1" ht="22.5" customHeight="1">
      <c r="A16" s="679" t="s">
        <v>1157</v>
      </c>
      <c r="B16" s="679"/>
      <c r="C16" s="679"/>
      <c r="D16" s="679"/>
      <c r="E16" s="679"/>
      <c r="F16" s="679"/>
      <c r="G16" s="679"/>
      <c r="H16" s="679"/>
      <c r="I16" s="679"/>
      <c r="J16" s="679"/>
      <c r="K16" s="679"/>
      <c r="L16" s="679"/>
    </row>
    <row r="17" spans="1:12" ht="24.9" customHeight="1">
      <c r="A17" s="351"/>
      <c r="B17" s="692" t="s">
        <v>1158</v>
      </c>
      <c r="C17" s="692"/>
      <c r="D17" s="692"/>
      <c r="E17" s="692"/>
      <c r="F17" s="692"/>
      <c r="G17" s="715"/>
      <c r="H17" s="715"/>
      <c r="I17" s="715"/>
      <c r="J17" s="715"/>
      <c r="K17" s="715"/>
      <c r="L17" s="715"/>
    </row>
    <row r="18" spans="1:12" ht="18" customHeight="1">
      <c r="A18" s="351"/>
      <c r="B18" s="687" t="s">
        <v>1159</v>
      </c>
      <c r="C18" s="687"/>
      <c r="D18" s="687"/>
      <c r="E18" s="687"/>
      <c r="F18" s="687"/>
      <c r="G18" s="715"/>
      <c r="H18" s="715"/>
      <c r="I18" s="715"/>
      <c r="J18" s="715"/>
      <c r="K18" s="715"/>
      <c r="L18" s="715"/>
    </row>
    <row r="19" spans="1:12" ht="18" customHeight="1">
      <c r="A19" s="351"/>
      <c r="B19" s="687" t="s">
        <v>1160</v>
      </c>
      <c r="C19" s="687"/>
      <c r="D19" s="687"/>
      <c r="E19" s="687"/>
      <c r="F19" s="687"/>
      <c r="G19" s="688" t="s">
        <v>1161</v>
      </c>
      <c r="H19" s="688"/>
      <c r="I19" s="716"/>
      <c r="J19" s="716"/>
      <c r="K19" s="716"/>
      <c r="L19" s="716"/>
    </row>
    <row r="20" spans="1:12" s="356" customFormat="1" ht="22.5" customHeight="1">
      <c r="A20" s="679" t="s">
        <v>1162</v>
      </c>
      <c r="B20" s="679"/>
      <c r="C20" s="679"/>
      <c r="D20" s="679"/>
      <c r="E20" s="679"/>
      <c r="F20" s="679"/>
      <c r="G20" s="679"/>
      <c r="H20" s="679"/>
      <c r="I20" s="679"/>
      <c r="J20" s="679"/>
      <c r="K20" s="679"/>
      <c r="L20" s="679"/>
    </row>
    <row r="21" spans="1:12" ht="18" customHeight="1">
      <c r="A21" s="351"/>
      <c r="B21" s="687" t="s">
        <v>1163</v>
      </c>
      <c r="C21" s="687"/>
      <c r="D21" s="693"/>
      <c r="E21" s="693"/>
      <c r="F21" s="693"/>
      <c r="G21" s="693"/>
      <c r="H21" s="693"/>
      <c r="I21" s="693"/>
      <c r="J21" s="693"/>
      <c r="K21" s="693"/>
      <c r="L21" s="693"/>
    </row>
    <row r="22" spans="1:12" ht="18" customHeight="1">
      <c r="A22" s="351"/>
      <c r="B22" s="694" t="s">
        <v>1164</v>
      </c>
      <c r="C22" s="694"/>
      <c r="D22" s="695" t="s">
        <v>1165</v>
      </c>
      <c r="E22" s="695"/>
      <c r="F22" s="695"/>
      <c r="G22" s="695"/>
      <c r="H22" s="695"/>
      <c r="I22" s="695"/>
      <c r="J22" s="695" t="s">
        <v>1166</v>
      </c>
      <c r="K22" s="695"/>
      <c r="L22" s="695"/>
    </row>
    <row r="23" spans="1:12" ht="18" customHeight="1">
      <c r="A23" s="351"/>
      <c r="B23" s="694"/>
      <c r="C23" s="694"/>
      <c r="D23" s="696"/>
      <c r="E23" s="696"/>
      <c r="F23" s="696"/>
      <c r="G23" s="696"/>
      <c r="H23" s="696"/>
      <c r="I23" s="696"/>
      <c r="J23" s="696"/>
      <c r="K23" s="696"/>
      <c r="L23" s="696"/>
    </row>
    <row r="24" spans="1:12" ht="18" customHeight="1">
      <c r="A24" s="351"/>
      <c r="B24" s="687" t="s">
        <v>23</v>
      </c>
      <c r="C24" s="687"/>
      <c r="D24" s="697"/>
      <c r="E24" s="697"/>
      <c r="F24" s="697"/>
      <c r="G24" s="697"/>
      <c r="H24" s="697"/>
      <c r="I24" s="357" t="s">
        <v>1167</v>
      </c>
      <c r="J24" s="358" t="s">
        <v>24</v>
      </c>
      <c r="K24" s="393"/>
      <c r="L24" s="357" t="s">
        <v>1167</v>
      </c>
    </row>
    <row r="25" spans="1:12" ht="18" customHeight="1">
      <c r="A25" s="351"/>
      <c r="B25" s="687" t="s">
        <v>25</v>
      </c>
      <c r="C25" s="687"/>
      <c r="D25" s="697"/>
      <c r="E25" s="697"/>
      <c r="F25" s="697"/>
      <c r="G25" s="697"/>
      <c r="H25" s="697"/>
      <c r="I25" s="359" t="s">
        <v>1167</v>
      </c>
      <c r="J25" s="359"/>
      <c r="K25" s="359"/>
      <c r="L25" s="357"/>
    </row>
    <row r="26" spans="1:12" ht="18" customHeight="1">
      <c r="A26" s="351"/>
      <c r="B26" s="694" t="s">
        <v>1168</v>
      </c>
      <c r="C26" s="694"/>
      <c r="D26" s="695" t="s">
        <v>1169</v>
      </c>
      <c r="E26" s="695"/>
      <c r="F26" s="695"/>
      <c r="G26" s="695"/>
      <c r="H26" s="695"/>
      <c r="I26" s="695"/>
      <c r="J26" s="697"/>
      <c r="K26" s="697"/>
      <c r="L26" s="360" t="s">
        <v>1167</v>
      </c>
    </row>
    <row r="27" spans="1:12" ht="18" customHeight="1">
      <c r="A27" s="351"/>
      <c r="B27" s="694"/>
      <c r="C27" s="694"/>
      <c r="D27" s="695" t="s">
        <v>1170</v>
      </c>
      <c r="E27" s="695"/>
      <c r="F27" s="695"/>
      <c r="G27" s="695"/>
      <c r="H27" s="695"/>
      <c r="I27" s="695"/>
      <c r="J27" s="697"/>
      <c r="K27" s="697"/>
      <c r="L27" s="361" t="s">
        <v>1167</v>
      </c>
    </row>
    <row r="28" spans="1:12" ht="18" customHeight="1">
      <c r="A28" s="351"/>
      <c r="B28" s="694"/>
      <c r="C28" s="694"/>
      <c r="D28" s="695" t="s">
        <v>1171</v>
      </c>
      <c r="E28" s="695"/>
      <c r="F28" s="695"/>
      <c r="G28" s="695"/>
      <c r="H28" s="695"/>
      <c r="I28" s="695"/>
      <c r="J28" s="697"/>
      <c r="K28" s="697"/>
      <c r="L28" s="361" t="s">
        <v>1167</v>
      </c>
    </row>
    <row r="29" spans="1:12" ht="18" customHeight="1">
      <c r="A29" s="351"/>
      <c r="B29" s="694"/>
      <c r="C29" s="694"/>
      <c r="D29" s="695" t="s">
        <v>1172</v>
      </c>
      <c r="E29" s="695"/>
      <c r="F29" s="695"/>
      <c r="G29" s="695"/>
      <c r="H29" s="695"/>
      <c r="I29" s="695"/>
      <c r="J29" s="697"/>
      <c r="K29" s="697"/>
      <c r="L29" s="361" t="s">
        <v>1167</v>
      </c>
    </row>
    <row r="30" spans="1:12" ht="18" customHeight="1">
      <c r="A30" s="351"/>
      <c r="B30" s="694"/>
      <c r="C30" s="694"/>
      <c r="D30" s="695" t="s">
        <v>1173</v>
      </c>
      <c r="E30" s="695"/>
      <c r="F30" s="695"/>
      <c r="G30" s="695"/>
      <c r="H30" s="695"/>
      <c r="I30" s="695"/>
      <c r="J30" s="697"/>
      <c r="K30" s="697"/>
      <c r="L30" s="361" t="s">
        <v>1167</v>
      </c>
    </row>
    <row r="31" spans="1:12" ht="18" customHeight="1">
      <c r="A31" s="351"/>
      <c r="B31" s="694"/>
      <c r="C31" s="694"/>
      <c r="D31" s="695" t="s">
        <v>1174</v>
      </c>
      <c r="E31" s="695"/>
      <c r="F31" s="695"/>
      <c r="G31" s="695"/>
      <c r="H31" s="695"/>
      <c r="I31" s="695"/>
      <c r="J31" s="697"/>
      <c r="K31" s="697"/>
      <c r="L31" s="361" t="s">
        <v>1167</v>
      </c>
    </row>
    <row r="32" spans="1:12" ht="18" customHeight="1">
      <c r="A32" s="351"/>
      <c r="B32" s="694"/>
      <c r="C32" s="694"/>
      <c r="D32" s="695" t="s">
        <v>1175</v>
      </c>
      <c r="E32" s="695"/>
      <c r="F32" s="695"/>
      <c r="G32" s="695"/>
      <c r="H32" s="695"/>
      <c r="I32" s="695"/>
      <c r="J32" s="697"/>
      <c r="K32" s="697"/>
      <c r="L32" s="361" t="s">
        <v>1167</v>
      </c>
    </row>
    <row r="33" spans="1:12" ht="18" customHeight="1">
      <c r="A33" s="351"/>
      <c r="B33" s="694"/>
      <c r="C33" s="694"/>
      <c r="D33" s="695" t="s">
        <v>1176</v>
      </c>
      <c r="E33" s="695"/>
      <c r="F33" s="695"/>
      <c r="G33" s="695"/>
      <c r="H33" s="695"/>
      <c r="I33" s="695"/>
      <c r="J33" s="697"/>
      <c r="K33" s="697"/>
      <c r="L33" s="361" t="s">
        <v>1167</v>
      </c>
    </row>
    <row r="34" spans="1:12" ht="18" customHeight="1">
      <c r="A34" s="351"/>
      <c r="B34" s="694"/>
      <c r="C34" s="694"/>
      <c r="D34" s="695" t="s">
        <v>1177</v>
      </c>
      <c r="E34" s="695"/>
      <c r="F34" s="695"/>
      <c r="G34" s="695"/>
      <c r="H34" s="695"/>
      <c r="I34" s="695"/>
      <c r="J34" s="697"/>
      <c r="K34" s="697"/>
      <c r="L34" s="361" t="s">
        <v>1167</v>
      </c>
    </row>
    <row r="35" spans="1:12" ht="18" customHeight="1">
      <c r="A35" s="351"/>
      <c r="B35" s="694"/>
      <c r="C35" s="694"/>
      <c r="D35" s="701" t="s">
        <v>1186</v>
      </c>
      <c r="E35" s="701"/>
      <c r="F35" s="699"/>
      <c r="G35" s="699"/>
      <c r="H35" s="699"/>
      <c r="I35" s="362" t="s">
        <v>1178</v>
      </c>
      <c r="J35" s="702"/>
      <c r="K35" s="702"/>
      <c r="L35" s="361" t="s">
        <v>1167</v>
      </c>
    </row>
    <row r="36" spans="1:12" ht="18" customHeight="1">
      <c r="A36" s="351"/>
      <c r="B36" s="694"/>
      <c r="C36" s="694"/>
      <c r="D36" s="698" t="s">
        <v>1187</v>
      </c>
      <c r="E36" s="698"/>
      <c r="F36" s="699"/>
      <c r="G36" s="699"/>
      <c r="H36" s="699"/>
      <c r="I36" s="363" t="s">
        <v>1178</v>
      </c>
      <c r="J36" s="703"/>
      <c r="K36" s="703"/>
      <c r="L36" s="364" t="s">
        <v>1167</v>
      </c>
    </row>
    <row r="37" spans="1:12" ht="18" customHeight="1">
      <c r="A37" s="351"/>
      <c r="B37" s="694"/>
      <c r="C37" s="694"/>
      <c r="D37" s="698" t="s">
        <v>1187</v>
      </c>
      <c r="E37" s="698"/>
      <c r="F37" s="699"/>
      <c r="G37" s="699"/>
      <c r="H37" s="699"/>
      <c r="I37" s="363" t="s">
        <v>1178</v>
      </c>
      <c r="J37" s="703"/>
      <c r="K37" s="703"/>
      <c r="L37" s="364" t="s">
        <v>1167</v>
      </c>
    </row>
    <row r="38" spans="1:12" ht="18" customHeight="1">
      <c r="A38" s="351"/>
      <c r="B38" s="694"/>
      <c r="C38" s="694"/>
      <c r="D38" s="698" t="s">
        <v>1187</v>
      </c>
      <c r="E38" s="698"/>
      <c r="F38" s="699"/>
      <c r="G38" s="699"/>
      <c r="H38" s="699"/>
      <c r="I38" s="363" t="s">
        <v>1178</v>
      </c>
      <c r="J38" s="703"/>
      <c r="K38" s="703"/>
      <c r="L38" s="364" t="s">
        <v>1167</v>
      </c>
    </row>
    <row r="39" spans="1:12" ht="18" customHeight="1">
      <c r="A39" s="351"/>
      <c r="B39" s="694"/>
      <c r="C39" s="694"/>
      <c r="D39" s="698" t="s">
        <v>1187</v>
      </c>
      <c r="E39" s="698"/>
      <c r="F39" s="699"/>
      <c r="G39" s="699"/>
      <c r="H39" s="699"/>
      <c r="I39" s="365" t="s">
        <v>1178</v>
      </c>
      <c r="J39" s="704"/>
      <c r="K39" s="704"/>
      <c r="L39" s="366" t="s">
        <v>1167</v>
      </c>
    </row>
    <row r="40" spans="1:12" ht="18" customHeight="1">
      <c r="A40" s="351"/>
      <c r="B40" s="687" t="s">
        <v>1179</v>
      </c>
      <c r="C40" s="687"/>
      <c r="D40" s="709"/>
      <c r="E40" s="709"/>
      <c r="F40" s="367" t="s">
        <v>1180</v>
      </c>
      <c r="G40" s="367"/>
      <c r="H40" s="367"/>
      <c r="I40" s="367"/>
      <c r="J40" s="367"/>
      <c r="K40" s="367"/>
      <c r="L40" s="368"/>
    </row>
    <row r="41" spans="1:12" ht="18" customHeight="1">
      <c r="A41" s="351"/>
      <c r="B41" s="687" t="s">
        <v>1181</v>
      </c>
      <c r="C41" s="687"/>
      <c r="D41" s="688" t="s">
        <v>1182</v>
      </c>
      <c r="E41" s="688"/>
      <c r="F41" s="395"/>
      <c r="G41" s="710" t="s">
        <v>1183</v>
      </c>
      <c r="H41" s="710"/>
      <c r="I41" s="711"/>
      <c r="J41" s="711"/>
      <c r="K41" s="369" t="s">
        <v>1184</v>
      </c>
      <c r="L41" s="368"/>
    </row>
    <row r="42" spans="1:12" ht="18" customHeight="1">
      <c r="A42" s="351"/>
      <c r="B42" s="687" t="s">
        <v>1185</v>
      </c>
      <c r="C42" s="687"/>
      <c r="D42" s="705"/>
      <c r="E42" s="705"/>
      <c r="F42" s="705"/>
      <c r="G42" s="705"/>
      <c r="H42" s="705"/>
      <c r="I42" s="705"/>
      <c r="J42" s="705"/>
      <c r="K42" s="705"/>
      <c r="L42" s="705"/>
    </row>
    <row r="43" spans="1:12" ht="18" customHeight="1">
      <c r="A43" s="351"/>
      <c r="B43" s="370"/>
      <c r="C43" s="370"/>
      <c r="D43" s="371"/>
      <c r="E43" s="371"/>
      <c r="F43" s="371"/>
      <c r="G43" s="371"/>
      <c r="H43" s="371"/>
      <c r="I43" s="371"/>
      <c r="J43" s="371"/>
      <c r="K43" s="371"/>
      <c r="L43" s="372"/>
    </row>
    <row r="44" spans="1:12" ht="15" customHeight="1">
      <c r="A44" s="706" t="s">
        <v>1190</v>
      </c>
      <c r="B44" s="707"/>
      <c r="C44" s="707"/>
      <c r="D44" s="707"/>
      <c r="E44" s="707"/>
      <c r="F44" s="707"/>
      <c r="G44" s="707"/>
      <c r="H44" s="707"/>
      <c r="I44" s="707"/>
      <c r="J44" s="707"/>
      <c r="K44" s="707"/>
      <c r="L44" s="707"/>
    </row>
    <row r="45" spans="1:12">
      <c r="A45" s="708"/>
      <c r="B45" s="708"/>
      <c r="C45" s="708"/>
      <c r="D45" s="708"/>
      <c r="E45" s="708"/>
      <c r="F45" s="708"/>
      <c r="G45" s="708"/>
      <c r="H45" s="708"/>
      <c r="I45" s="708"/>
      <c r="J45" s="708"/>
      <c r="K45" s="708"/>
      <c r="L45" s="708"/>
    </row>
  </sheetData>
  <sheetProtection selectLockedCells="1" selectUnlockedCells="1"/>
  <mergeCells count="92">
    <mergeCell ref="B42:C42"/>
    <mergeCell ref="D42:L42"/>
    <mergeCell ref="A44:L45"/>
    <mergeCell ref="B40:C40"/>
    <mergeCell ref="D40:E40"/>
    <mergeCell ref="B41:C41"/>
    <mergeCell ref="D41:E41"/>
    <mergeCell ref="G41:H41"/>
    <mergeCell ref="I41:J41"/>
    <mergeCell ref="J37:K37"/>
    <mergeCell ref="D38:E38"/>
    <mergeCell ref="F38:H38"/>
    <mergeCell ref="J38:K38"/>
    <mergeCell ref="D39:E39"/>
    <mergeCell ref="F39:H39"/>
    <mergeCell ref="J39:K39"/>
    <mergeCell ref="J34:K34"/>
    <mergeCell ref="D35:E35"/>
    <mergeCell ref="F35:H35"/>
    <mergeCell ref="J35:K35"/>
    <mergeCell ref="D36:E36"/>
    <mergeCell ref="F36:H36"/>
    <mergeCell ref="J36:K36"/>
    <mergeCell ref="J33:K33"/>
    <mergeCell ref="J26:K26"/>
    <mergeCell ref="D27:I27"/>
    <mergeCell ref="J27:K27"/>
    <mergeCell ref="D28:I28"/>
    <mergeCell ref="J28:K28"/>
    <mergeCell ref="D29:I29"/>
    <mergeCell ref="J29:K29"/>
    <mergeCell ref="J30:K30"/>
    <mergeCell ref="D31:I31"/>
    <mergeCell ref="J31:K31"/>
    <mergeCell ref="D32:I32"/>
    <mergeCell ref="J32:K32"/>
    <mergeCell ref="B24:C24"/>
    <mergeCell ref="D24:H24"/>
    <mergeCell ref="B25:C25"/>
    <mergeCell ref="D25:H25"/>
    <mergeCell ref="B26:C39"/>
    <mergeCell ref="D26:I26"/>
    <mergeCell ref="D30:I30"/>
    <mergeCell ref="D34:I34"/>
    <mergeCell ref="D37:E37"/>
    <mergeCell ref="F37:H37"/>
    <mergeCell ref="D33:I33"/>
    <mergeCell ref="A20:L20"/>
    <mergeCell ref="B21:C21"/>
    <mergeCell ref="D21:L21"/>
    <mergeCell ref="B22:C23"/>
    <mergeCell ref="D22:I22"/>
    <mergeCell ref="J22:L22"/>
    <mergeCell ref="D23:I23"/>
    <mergeCell ref="J23:L23"/>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B9:B11"/>
    <mergeCell ref="C9:F9"/>
    <mergeCell ref="G9:L9"/>
    <mergeCell ref="C10:F11"/>
    <mergeCell ref="G10:H10"/>
    <mergeCell ref="I10:L10"/>
    <mergeCell ref="G11:L11"/>
    <mergeCell ref="B6:B8"/>
    <mergeCell ref="C6:F6"/>
    <mergeCell ref="G6:L6"/>
    <mergeCell ref="C7:F8"/>
    <mergeCell ref="G7:H7"/>
    <mergeCell ref="I7:L7"/>
    <mergeCell ref="G8:L8"/>
    <mergeCell ref="A1:L1"/>
    <mergeCell ref="A2:L2"/>
    <mergeCell ref="B3:B5"/>
    <mergeCell ref="C3:F3"/>
    <mergeCell ref="G3:L3"/>
    <mergeCell ref="C4:F5"/>
    <mergeCell ref="G4:H4"/>
    <mergeCell ref="I4:L4"/>
    <mergeCell ref="G5:L5"/>
  </mergeCells>
  <phoneticPr fontId="2"/>
  <dataValidations count="5">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s>
  <pageMargins left="0.78740157480314965" right="0.51181102362204722" top="0.23622047244094491" bottom="0.35433070866141736" header="0.51181102362204722" footer="0.51181102362204722"/>
  <pageSetup paperSize="9" scale="88" orientation="portrait"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H124"/>
  <sheetViews>
    <sheetView showGridLines="0" view="pageBreakPreview" topLeftCell="B1" zoomScaleNormal="80" zoomScaleSheetLayoutView="100" workbookViewId="0">
      <selection activeCell="E7" sqref="E7:I7"/>
    </sheetView>
  </sheetViews>
  <sheetFormatPr defaultColWidth="8.59765625" defaultRowHeight="15"/>
  <cols>
    <col min="1" max="1" width="0.59765625" style="413" customWidth="1"/>
    <col min="2" max="2" width="12" style="413" customWidth="1"/>
    <col min="3" max="4" width="11.09765625" style="413" customWidth="1"/>
    <col min="5" max="24" width="3.19921875" style="414" customWidth="1"/>
    <col min="25" max="25" width="0.59765625" style="32" customWidth="1"/>
    <col min="26" max="26" width="1.09765625" style="32" hidden="1" customWidth="1"/>
    <col min="27" max="27" width="15.59765625" style="32" hidden="1" customWidth="1"/>
    <col min="28" max="28" width="2.09765625" style="32" hidden="1" customWidth="1"/>
    <col min="29" max="29" width="2.59765625" style="32" hidden="1" customWidth="1"/>
    <col min="30" max="30" width="4.19921875" style="32" hidden="1" customWidth="1"/>
    <col min="31" max="31" width="5.59765625" style="32" hidden="1" customWidth="1"/>
    <col min="32" max="33" width="2.09765625" style="32" hidden="1" customWidth="1"/>
    <col min="34" max="34" width="4.09765625" style="32" hidden="1" customWidth="1"/>
    <col min="35" max="35" width="13.59765625" style="32" hidden="1" customWidth="1"/>
    <col min="36" max="36" width="2.09765625" style="32" hidden="1" customWidth="1"/>
    <col min="37" max="37" width="3.59765625" style="32" hidden="1" customWidth="1"/>
    <col min="38" max="38" width="5.5" style="32" hidden="1" customWidth="1"/>
    <col min="39" max="39" width="12.69921875" style="32" hidden="1" customWidth="1"/>
    <col min="40" max="41" width="2.09765625" style="32" hidden="1" customWidth="1"/>
    <col min="42" max="42" width="4.59765625" style="32" hidden="1" customWidth="1"/>
    <col min="43" max="43" width="4.69921875" style="32" hidden="1" customWidth="1"/>
    <col min="44" max="44" width="12.19921875" style="32" hidden="1" customWidth="1"/>
    <col min="45" max="45" width="17.19921875" style="32" hidden="1" customWidth="1"/>
    <col min="46" max="46" width="3.59765625" style="32" hidden="1" customWidth="1"/>
    <col min="47" max="47" width="10.59765625" style="32" hidden="1" customWidth="1"/>
    <col min="48" max="48" width="6.59765625" style="32" hidden="1" customWidth="1"/>
    <col min="49" max="49" width="14.5" style="32" hidden="1" customWidth="1"/>
    <col min="50" max="51" width="4.5" style="32" hidden="1" customWidth="1"/>
    <col min="52" max="53" width="7.59765625" style="32" hidden="1" customWidth="1"/>
    <col min="54" max="55" width="10.59765625" style="32" hidden="1" customWidth="1"/>
    <col min="56" max="59" width="8.59765625" style="32" hidden="1" customWidth="1"/>
    <col min="60" max="60" width="8.59765625" style="32"/>
    <col min="61" max="82" width="3.59765625" style="32" customWidth="1"/>
    <col min="83" max="16384" width="8.59765625" style="32"/>
  </cols>
  <sheetData>
    <row r="1" spans="1:59" ht="15.6" thickBot="1">
      <c r="AA1" s="321" t="s">
        <v>48</v>
      </c>
      <c r="AB1" s="312"/>
      <c r="AC1" s="3"/>
      <c r="AD1" s="3"/>
      <c r="AE1" s="312"/>
      <c r="AF1" s="312"/>
      <c r="AG1" s="312"/>
      <c r="AH1" s="312"/>
      <c r="AI1" s="312"/>
      <c r="AJ1" s="312"/>
      <c r="AK1" s="312"/>
      <c r="AL1" s="312"/>
      <c r="AM1" s="3"/>
      <c r="AN1" s="3"/>
      <c r="AO1" s="3"/>
      <c r="AP1" s="3"/>
      <c r="AQ1" s="3"/>
      <c r="AR1" s="3"/>
      <c r="AS1" s="3"/>
      <c r="AT1" s="3"/>
      <c r="AU1" s="137"/>
      <c r="AV1" s="3"/>
      <c r="AW1" s="3"/>
      <c r="AX1" s="3"/>
      <c r="AY1" s="3"/>
      <c r="AZ1" s="3"/>
      <c r="BA1" s="3"/>
      <c r="BB1" s="3"/>
      <c r="BC1" s="3"/>
      <c r="BD1" s="3"/>
      <c r="BE1" s="3"/>
      <c r="BF1" s="322"/>
      <c r="BG1" s="323" t="s">
        <v>49</v>
      </c>
    </row>
    <row r="2" spans="1:59" ht="15.75" customHeight="1" thickBot="1">
      <c r="A2" s="415" t="s">
        <v>1113</v>
      </c>
      <c r="B2" s="416"/>
      <c r="C2" s="416"/>
      <c r="D2" s="416"/>
      <c r="E2" s="416"/>
      <c r="F2" s="416"/>
      <c r="G2" s="416"/>
      <c r="H2" s="416"/>
      <c r="I2" s="416"/>
      <c r="J2" s="417"/>
      <c r="K2" s="417"/>
      <c r="L2" s="310"/>
      <c r="M2" s="416" t="s">
        <v>165</v>
      </c>
      <c r="N2" s="418"/>
      <c r="O2" s="797"/>
      <c r="P2" s="798"/>
      <c r="Q2" s="416" t="s">
        <v>166</v>
      </c>
      <c r="R2" s="419"/>
      <c r="S2" s="310"/>
      <c r="T2" s="416" t="s">
        <v>167</v>
      </c>
      <c r="U2" s="420"/>
      <c r="V2" s="797"/>
      <c r="W2" s="798"/>
      <c r="X2" s="421" t="s">
        <v>166</v>
      </c>
      <c r="Y2" s="57"/>
      <c r="Z2" s="57"/>
      <c r="AE2" s="57"/>
      <c r="AF2" s="57"/>
      <c r="AG2" s="57"/>
      <c r="AH2" s="57"/>
      <c r="AS2" s="24" t="s">
        <v>165</v>
      </c>
      <c r="AT2" s="94" t="str">
        <f>IF(L2="〇",1,"")</f>
        <v/>
      </c>
      <c r="AU2" s="5" t="s">
        <v>541</v>
      </c>
    </row>
    <row r="3" spans="1:59" ht="15.75" hidden="1" customHeight="1" thickBot="1">
      <c r="A3" s="422"/>
      <c r="B3" s="799" t="s">
        <v>250</v>
      </c>
      <c r="C3" s="800"/>
      <c r="D3" s="800"/>
      <c r="E3" s="800"/>
      <c r="F3" s="800"/>
      <c r="G3" s="800"/>
      <c r="H3" s="800"/>
      <c r="I3" s="800"/>
      <c r="J3" s="800"/>
      <c r="K3" s="800"/>
      <c r="L3" s="801"/>
      <c r="M3" s="800"/>
      <c r="N3" s="800"/>
      <c r="O3" s="801"/>
      <c r="P3" s="801"/>
      <c r="Q3" s="800"/>
      <c r="R3" s="800"/>
      <c r="S3" s="801"/>
      <c r="T3" s="800"/>
      <c r="U3" s="800"/>
      <c r="V3" s="801"/>
      <c r="W3" s="801"/>
      <c r="X3" s="802"/>
      <c r="Y3" s="31"/>
      <c r="Z3" s="31"/>
      <c r="AC3" s="41"/>
      <c r="AD3" s="41"/>
      <c r="AE3" s="86"/>
      <c r="AF3" s="90"/>
      <c r="AG3" s="86" t="s">
        <v>269</v>
      </c>
      <c r="AJ3" s="90"/>
      <c r="AK3" s="86" t="s">
        <v>269</v>
      </c>
      <c r="AS3" s="24" t="s">
        <v>167</v>
      </c>
      <c r="AT3" s="94" t="str">
        <f>IF(S2="〇",1,"")</f>
        <v/>
      </c>
      <c r="AU3" s="5" t="s">
        <v>541</v>
      </c>
    </row>
    <row r="4" spans="1:59" ht="15.75" hidden="1" customHeight="1" thickBot="1">
      <c r="A4" s="422"/>
      <c r="B4" s="803" t="s">
        <v>227</v>
      </c>
      <c r="C4" s="804"/>
      <c r="D4" s="804"/>
      <c r="E4" s="804"/>
      <c r="F4" s="804"/>
      <c r="G4" s="804"/>
      <c r="H4" s="804"/>
      <c r="I4" s="804"/>
      <c r="J4" s="804"/>
      <c r="K4" s="804"/>
      <c r="L4" s="804"/>
      <c r="M4" s="804"/>
      <c r="N4" s="804"/>
      <c r="O4" s="804"/>
      <c r="P4" s="804"/>
      <c r="Q4" s="804"/>
      <c r="R4" s="804"/>
      <c r="S4" s="804"/>
      <c r="T4" s="805"/>
      <c r="U4" s="805"/>
      <c r="V4" s="805"/>
      <c r="W4" s="805"/>
      <c r="X4" s="806"/>
      <c r="Y4" s="31"/>
      <c r="Z4" s="31"/>
      <c r="AA4" s="86"/>
      <c r="AB4" s="90"/>
      <c r="AC4" s="86" t="s">
        <v>269</v>
      </c>
      <c r="AD4" s="86"/>
      <c r="AE4" s="93"/>
      <c r="AF4" s="86"/>
      <c r="AG4" s="86">
        <v>0</v>
      </c>
      <c r="AI4" s="43"/>
      <c r="AJ4" s="86"/>
      <c r="AK4" s="86">
        <v>0</v>
      </c>
      <c r="AL4" s="57"/>
      <c r="AM4" s="43"/>
      <c r="AN4" s="86"/>
      <c r="AO4" s="86">
        <v>0</v>
      </c>
      <c r="AZ4" s="32" t="str">
        <f>B4</f>
        <v>(1) 建築物の熱負荷の低減</v>
      </c>
    </row>
    <row r="5" spans="1:59" ht="15.75" customHeight="1">
      <c r="A5" s="422"/>
      <c r="B5" s="423" t="s">
        <v>1123</v>
      </c>
      <c r="C5" s="424"/>
      <c r="D5" s="424"/>
      <c r="E5" s="424"/>
      <c r="F5" s="424"/>
      <c r="G5" s="424"/>
      <c r="H5" s="424"/>
      <c r="I5" s="424"/>
      <c r="J5" s="424"/>
      <c r="K5" s="424"/>
      <c r="L5" s="424"/>
      <c r="M5" s="424"/>
      <c r="N5" s="424"/>
      <c r="O5" s="424"/>
      <c r="P5" s="425"/>
      <c r="Q5" s="426"/>
      <c r="R5" s="426"/>
      <c r="S5" s="425"/>
      <c r="T5" s="425"/>
      <c r="U5" s="427"/>
      <c r="V5" s="428"/>
      <c r="W5" s="428"/>
      <c r="X5" s="427"/>
      <c r="Y5" s="20"/>
      <c r="Z5" s="31"/>
      <c r="AA5" s="43" t="s">
        <v>4</v>
      </c>
      <c r="AB5" s="90">
        <f>IF(Z9=AA5,1,0)</f>
        <v>1</v>
      </c>
      <c r="AC5" s="86">
        <v>1</v>
      </c>
      <c r="AD5" s="86"/>
      <c r="AE5" s="67" t="s">
        <v>0</v>
      </c>
      <c r="AF5" s="90">
        <f>IF(U5=AE5,1,0)</f>
        <v>0</v>
      </c>
      <c r="AG5" s="86">
        <v>1</v>
      </c>
      <c r="AI5" s="125" t="s">
        <v>168</v>
      </c>
      <c r="AJ5" s="90">
        <f>IF(E7=AI5,1,0)</f>
        <v>0</v>
      </c>
      <c r="AK5" s="86">
        <v>1</v>
      </c>
      <c r="AL5" s="41"/>
      <c r="AM5" s="125" t="s">
        <v>171</v>
      </c>
      <c r="AN5" s="90">
        <f>IF(E8=AM5,1,0)</f>
        <v>0</v>
      </c>
      <c r="AO5" s="86">
        <v>1</v>
      </c>
      <c r="AQ5" s="814" t="s">
        <v>205</v>
      </c>
      <c r="AR5" s="814"/>
      <c r="AZ5" s="32" t="s">
        <v>51</v>
      </c>
      <c r="BG5" s="58"/>
    </row>
    <row r="6" spans="1:59" ht="15.75" customHeight="1" thickBot="1">
      <c r="A6" s="422"/>
      <c r="B6" s="429" t="s">
        <v>247</v>
      </c>
      <c r="C6" s="422"/>
      <c r="D6" s="422"/>
      <c r="E6" s="430"/>
      <c r="F6" s="431"/>
      <c r="G6" s="431"/>
      <c r="H6" s="431"/>
      <c r="I6" s="431"/>
      <c r="J6" s="432"/>
      <c r="K6" s="432"/>
      <c r="L6" s="432"/>
      <c r="M6" s="432"/>
      <c r="N6" s="432"/>
      <c r="O6" s="432"/>
      <c r="P6" s="433"/>
      <c r="Q6" s="433"/>
      <c r="R6" s="433"/>
      <c r="S6" s="432"/>
      <c r="T6" s="432"/>
      <c r="U6" s="432"/>
      <c r="V6" s="432"/>
      <c r="W6" s="432"/>
      <c r="X6" s="434"/>
      <c r="Y6" s="31"/>
      <c r="Z6" s="31"/>
      <c r="AA6" s="87" t="s">
        <v>5</v>
      </c>
      <c r="AB6" s="90">
        <f>IF(Z9=AA6,2,0)</f>
        <v>0</v>
      </c>
      <c r="AC6" s="86">
        <v>2</v>
      </c>
      <c r="AD6" s="86"/>
      <c r="AE6" s="67" t="s">
        <v>1</v>
      </c>
      <c r="AF6" s="90">
        <f>IF(U5=AE6,2,0)</f>
        <v>0</v>
      </c>
      <c r="AG6" s="86">
        <v>2</v>
      </c>
      <c r="AI6" s="125" t="s">
        <v>1084</v>
      </c>
      <c r="AJ6" s="90">
        <f>IF(E7=AI6,2,0)</f>
        <v>0</v>
      </c>
      <c r="AK6" s="86">
        <v>2</v>
      </c>
      <c r="AM6" s="88" t="s">
        <v>170</v>
      </c>
      <c r="AN6" s="90">
        <f>IF(E8=AM6,2,0)</f>
        <v>0</v>
      </c>
      <c r="AO6" s="86">
        <v>2</v>
      </c>
      <c r="AQ6" s="56" t="s">
        <v>208</v>
      </c>
      <c r="AR6" s="68" t="s">
        <v>207</v>
      </c>
      <c r="AW6" s="31"/>
      <c r="AZ6" s="23" t="s">
        <v>0</v>
      </c>
      <c r="BA6" s="25" t="e">
        <f>IF(SUM(BA7:BA8)=0,1,0)</f>
        <v>#REF!</v>
      </c>
    </row>
    <row r="7" spans="1:59" s="19" customFormat="1" ht="15.75" customHeight="1" thickBot="1">
      <c r="A7" s="435"/>
      <c r="B7" s="436" t="s">
        <v>248</v>
      </c>
      <c r="C7" s="437"/>
      <c r="D7" s="437"/>
      <c r="E7" s="719"/>
      <c r="F7" s="816"/>
      <c r="G7" s="816"/>
      <c r="H7" s="816"/>
      <c r="I7" s="817"/>
      <c r="J7" s="432"/>
      <c r="K7" s="432"/>
      <c r="L7" s="432"/>
      <c r="M7" s="432"/>
      <c r="N7" s="432"/>
      <c r="O7" s="432"/>
      <c r="P7" s="432"/>
      <c r="Q7" s="432"/>
      <c r="R7" s="438"/>
      <c r="S7" s="438"/>
      <c r="T7" s="438"/>
      <c r="U7" s="438"/>
      <c r="V7" s="438"/>
      <c r="W7" s="438"/>
      <c r="X7" s="439"/>
      <c r="AA7" s="88" t="s">
        <v>268</v>
      </c>
      <c r="AB7" s="90">
        <f>IF(Z9=AA7,4,0)</f>
        <v>0</v>
      </c>
      <c r="AC7" s="86">
        <v>4</v>
      </c>
      <c r="AD7" s="86"/>
      <c r="AE7" s="66" t="s">
        <v>2</v>
      </c>
      <c r="AF7" s="90">
        <f>IF(U5=AE7,3,0)</f>
        <v>0</v>
      </c>
      <c r="AG7" s="86">
        <v>3</v>
      </c>
      <c r="AI7" s="88" t="s">
        <v>170</v>
      </c>
      <c r="AJ7" s="90">
        <f>IF(E7=AI7,3,0)</f>
        <v>0</v>
      </c>
      <c r="AK7" s="86">
        <v>3</v>
      </c>
      <c r="AL7" s="127"/>
      <c r="AM7" s="86" t="s">
        <v>267</v>
      </c>
      <c r="AN7" s="91" t="str">
        <f>IF(SUM(AN4:AN6)=0,"",(SUM(AN4:AN6)))</f>
        <v/>
      </c>
      <c r="AO7" s="32"/>
      <c r="AQ7" s="68">
        <v>0.75</v>
      </c>
      <c r="AR7" s="69">
        <v>0.69</v>
      </c>
      <c r="AT7" s="86">
        <f>IF(E7=AI5,1,0)</f>
        <v>0</v>
      </c>
      <c r="AU7" s="31" t="s">
        <v>704</v>
      </c>
      <c r="AW7" s="31"/>
      <c r="AZ7" s="20" t="s">
        <v>1</v>
      </c>
      <c r="BA7" s="33" t="e">
        <f>IF(BA8=1,0,IF(AT7=1,1,IF(AND(AT8=1,AQ18=1,AT10=1,E10&lt;=AQ7),1,IF(AND(AT8=1,AQ18=1,AT10=2,E10&lt;=AR7),1,IF(AND(AT8=1,AQ18=0,AT10=1,E10&lt;=AQ11),1,IF(AND(AT8=1,AQ18=0,AT10=2,E10&lt;=AR11),1,0))))))</f>
        <v>#REF!</v>
      </c>
    </row>
    <row r="8" spans="1:59" s="19" customFormat="1" ht="15.75" customHeight="1" thickBot="1">
      <c r="A8" s="435"/>
      <c r="B8" s="440" t="s">
        <v>249</v>
      </c>
      <c r="C8" s="437"/>
      <c r="D8" s="437"/>
      <c r="E8" s="719"/>
      <c r="F8" s="816"/>
      <c r="G8" s="816"/>
      <c r="H8" s="816"/>
      <c r="I8" s="817"/>
      <c r="J8" s="432"/>
      <c r="K8" s="432"/>
      <c r="L8" s="432"/>
      <c r="M8" s="432"/>
      <c r="N8" s="432"/>
      <c r="O8" s="432"/>
      <c r="P8" s="432"/>
      <c r="Q8" s="432"/>
      <c r="R8" s="438"/>
      <c r="S8" s="438"/>
      <c r="T8" s="438"/>
      <c r="U8" s="438"/>
      <c r="V8" s="438"/>
      <c r="W8" s="438"/>
      <c r="X8" s="439"/>
      <c r="AA8" s="86" t="s">
        <v>267</v>
      </c>
      <c r="AB8" s="91">
        <f>SUM(AB5:AB7)</f>
        <v>1</v>
      </c>
      <c r="AC8" s="86"/>
      <c r="AD8" s="86"/>
      <c r="AE8" s="86" t="s">
        <v>267</v>
      </c>
      <c r="AF8" s="91" t="str">
        <f>IF(SUM(AF4:AF7)=0,"",(SUM(AF4:AF7)))</f>
        <v/>
      </c>
      <c r="AG8" s="86"/>
      <c r="AI8" s="86" t="s">
        <v>267</v>
      </c>
      <c r="AJ8" s="91" t="str">
        <f>IF(SUM(AJ4:AJ7)=0,"",(SUM(AJ4:AJ7)))</f>
        <v/>
      </c>
      <c r="AK8" s="86"/>
      <c r="AL8" s="127"/>
      <c r="AQ8" s="68">
        <v>0.56000000000000005</v>
      </c>
      <c r="AR8" s="78" t="s">
        <v>241</v>
      </c>
      <c r="AT8" s="86">
        <f>IF(E8=AM5,1,0)</f>
        <v>0</v>
      </c>
      <c r="AU8" s="31" t="s">
        <v>702</v>
      </c>
      <c r="AZ8" s="22" t="s">
        <v>2</v>
      </c>
      <c r="BA8" s="35">
        <f>IF(E10="",0,IF(AND(AT8=1,AQ18=1,AT10=1),IF(E10&lt;=AQ8,1,0),IF(AND(AT8=1,AQ18=0,AT10=1),IF(E10&lt;=AQ12,1,0),0)))</f>
        <v>0</v>
      </c>
    </row>
    <row r="9" spans="1:59" ht="15.75" customHeight="1" thickBot="1">
      <c r="A9" s="441"/>
      <c r="B9" s="807" t="s">
        <v>234</v>
      </c>
      <c r="C9" s="808"/>
      <c r="D9" s="809"/>
      <c r="E9" s="719"/>
      <c r="F9" s="816"/>
      <c r="G9" s="816"/>
      <c r="H9" s="816"/>
      <c r="I9" s="817"/>
      <c r="J9" s="442"/>
      <c r="K9" s="442"/>
      <c r="L9" s="442"/>
      <c r="M9" s="442"/>
      <c r="N9" s="442"/>
      <c r="O9" s="411"/>
      <c r="P9" s="411"/>
      <c r="Q9" s="411"/>
      <c r="R9" s="411"/>
      <c r="S9" s="411"/>
      <c r="T9" s="411"/>
      <c r="U9" s="411"/>
      <c r="V9" s="411"/>
      <c r="W9" s="411"/>
      <c r="X9" s="443"/>
      <c r="Y9" s="31"/>
      <c r="Z9" s="746" t="s">
        <v>4</v>
      </c>
      <c r="AA9" s="747"/>
      <c r="AB9" s="747"/>
      <c r="AC9" s="747"/>
      <c r="AD9" s="748"/>
      <c r="AI9" s="43"/>
      <c r="AJ9" s="124">
        <v>0</v>
      </c>
      <c r="AK9" s="86">
        <v>0</v>
      </c>
      <c r="AM9" s="43"/>
      <c r="AN9" s="124">
        <v>0</v>
      </c>
      <c r="AO9" s="86">
        <v>0</v>
      </c>
      <c r="AQ9" s="815" t="s">
        <v>240</v>
      </c>
      <c r="AR9" s="815"/>
      <c r="AU9" s="31"/>
    </row>
    <row r="10" spans="1:59" ht="15.75" customHeight="1" thickBot="1">
      <c r="A10" s="441"/>
      <c r="B10" s="807" t="s">
        <v>237</v>
      </c>
      <c r="C10" s="808"/>
      <c r="D10" s="809"/>
      <c r="E10" s="810"/>
      <c r="F10" s="811"/>
      <c r="G10" s="812"/>
      <c r="H10" s="813" t="s">
        <v>892</v>
      </c>
      <c r="I10" s="813"/>
      <c r="J10" s="719"/>
      <c r="K10" s="720"/>
      <c r="L10" s="720"/>
      <c r="M10" s="720"/>
      <c r="N10" s="721"/>
      <c r="O10" s="411"/>
      <c r="P10" s="411"/>
      <c r="Q10" s="411"/>
      <c r="R10" s="411"/>
      <c r="S10" s="411"/>
      <c r="T10" s="411"/>
      <c r="U10" s="411"/>
      <c r="V10" s="411"/>
      <c r="W10" s="411"/>
      <c r="X10" s="443"/>
      <c r="Y10" s="31"/>
      <c r="Z10" s="31"/>
      <c r="AB10" s="37"/>
      <c r="AC10" s="37"/>
      <c r="AD10" s="37"/>
      <c r="AE10" s="37"/>
      <c r="AF10" s="37"/>
      <c r="AG10" s="37"/>
      <c r="AH10" s="37"/>
      <c r="AI10" s="87" t="s">
        <v>11</v>
      </c>
      <c r="AJ10" s="124">
        <f>IF($E$9=AI10,1,0)</f>
        <v>0</v>
      </c>
      <c r="AK10" s="86">
        <v>1</v>
      </c>
      <c r="AL10" s="127"/>
      <c r="AM10" s="87" t="s">
        <v>172</v>
      </c>
      <c r="AN10" s="124">
        <f>IF($J$10=AM10,1,0)</f>
        <v>0</v>
      </c>
      <c r="AO10" s="86">
        <v>1</v>
      </c>
      <c r="AQ10" s="32" t="s">
        <v>208</v>
      </c>
      <c r="AR10" s="68" t="s">
        <v>207</v>
      </c>
      <c r="AT10" s="32">
        <f>IF(J10=AM10,1,IF(J10=AM11,2,0))</f>
        <v>0</v>
      </c>
      <c r="AU10" s="70" t="s">
        <v>701</v>
      </c>
    </row>
    <row r="11" spans="1:59" ht="15.75" customHeight="1" thickBot="1">
      <c r="A11" s="422"/>
      <c r="B11" s="444" t="s">
        <v>877</v>
      </c>
      <c r="C11" s="445"/>
      <c r="D11" s="446"/>
      <c r="E11" s="730"/>
      <c r="F11" s="731"/>
      <c r="G11" s="732"/>
      <c r="H11" s="745" t="s">
        <v>241</v>
      </c>
      <c r="I11" s="749"/>
      <c r="J11" s="447"/>
      <c r="K11" s="411"/>
      <c r="L11" s="411"/>
      <c r="M11" s="411"/>
      <c r="N11" s="411"/>
      <c r="O11" s="411"/>
      <c r="P11" s="411"/>
      <c r="Q11" s="411"/>
      <c r="R11" s="411"/>
      <c r="S11" s="411"/>
      <c r="T11" s="411"/>
      <c r="U11" s="411"/>
      <c r="V11" s="411"/>
      <c r="W11" s="411"/>
      <c r="X11" s="443"/>
      <c r="Y11" s="31"/>
      <c r="Z11" s="31"/>
      <c r="AB11" s="37"/>
      <c r="AC11" s="37"/>
      <c r="AD11" s="37"/>
      <c r="AE11" s="37"/>
      <c r="AF11" s="37"/>
      <c r="AG11" s="37"/>
      <c r="AH11" s="37"/>
      <c r="AI11" s="126" t="s">
        <v>1030</v>
      </c>
      <c r="AJ11" s="124">
        <f>IF($E$9=AI11,2,0)</f>
        <v>0</v>
      </c>
      <c r="AK11" s="86">
        <v>2</v>
      </c>
      <c r="AL11" s="129"/>
      <c r="AM11" s="126" t="s">
        <v>173</v>
      </c>
      <c r="AN11" s="124">
        <f>IF($J$10=AM11,2,0)</f>
        <v>0</v>
      </c>
      <c r="AO11" s="86">
        <v>2</v>
      </c>
      <c r="AQ11" s="69">
        <v>0.87</v>
      </c>
      <c r="AR11" s="69">
        <v>0.75</v>
      </c>
    </row>
    <row r="12" spans="1:59" ht="15.75" customHeight="1" thickBot="1">
      <c r="A12" s="422"/>
      <c r="B12" s="807" t="s">
        <v>878</v>
      </c>
      <c r="C12" s="808"/>
      <c r="D12" s="809"/>
      <c r="E12" s="722"/>
      <c r="F12" s="723"/>
      <c r="G12" s="724"/>
      <c r="H12" s="745" t="s">
        <v>241</v>
      </c>
      <c r="I12" s="749"/>
      <c r="J12" s="447"/>
      <c r="K12" s="411"/>
      <c r="L12" s="411"/>
      <c r="M12" s="411"/>
      <c r="N12" s="411"/>
      <c r="O12" s="411"/>
      <c r="P12" s="411"/>
      <c r="Q12" s="411"/>
      <c r="R12" s="411"/>
      <c r="S12" s="411"/>
      <c r="T12" s="411"/>
      <c r="U12" s="411"/>
      <c r="V12" s="411"/>
      <c r="W12" s="411"/>
      <c r="X12" s="443"/>
      <c r="Y12" s="31"/>
      <c r="Z12" s="31"/>
      <c r="AI12" s="296" t="s">
        <v>1031</v>
      </c>
      <c r="AJ12" s="124">
        <f>IF($E$9=AI12,3,0)</f>
        <v>0</v>
      </c>
      <c r="AK12" s="86">
        <v>3</v>
      </c>
      <c r="AM12" s="86" t="s">
        <v>267</v>
      </c>
      <c r="AN12" s="91" t="str">
        <f>IF(SUM(AN9:AN11)=0,"",(SUM(AN9:AN11)))</f>
        <v/>
      </c>
      <c r="AO12" s="86"/>
      <c r="AQ12" s="69">
        <v>0.75</v>
      </c>
      <c r="AR12" s="78" t="s">
        <v>241</v>
      </c>
    </row>
    <row r="13" spans="1:59" ht="15.75" customHeight="1" thickBot="1">
      <c r="A13" s="422"/>
      <c r="B13" s="807" t="s">
        <v>246</v>
      </c>
      <c r="C13" s="808"/>
      <c r="D13" s="809"/>
      <c r="E13" s="810"/>
      <c r="F13" s="811"/>
      <c r="G13" s="812"/>
      <c r="H13" s="745" t="s">
        <v>169</v>
      </c>
      <c r="I13" s="749"/>
      <c r="J13" s="448"/>
      <c r="K13" s="449"/>
      <c r="L13" s="449"/>
      <c r="M13" s="449"/>
      <c r="N13" s="449"/>
      <c r="O13" s="449"/>
      <c r="P13" s="449"/>
      <c r="Q13" s="449"/>
      <c r="R13" s="449"/>
      <c r="S13" s="449"/>
      <c r="T13" s="449"/>
      <c r="U13" s="449"/>
      <c r="V13" s="449"/>
      <c r="W13" s="449"/>
      <c r="X13" s="450"/>
      <c r="Y13" s="31"/>
      <c r="Z13" s="31"/>
      <c r="AI13" s="297" t="s">
        <v>1032</v>
      </c>
      <c r="AJ13" s="124">
        <f>IF($E$9=AI13,4,0)</f>
        <v>0</v>
      </c>
      <c r="AK13" s="86">
        <v>4</v>
      </c>
      <c r="AN13" s="130"/>
      <c r="AO13" s="130"/>
      <c r="AP13" s="31"/>
      <c r="AQ13" s="31"/>
      <c r="AR13" s="31"/>
      <c r="AS13" s="31"/>
      <c r="AT13" s="31"/>
      <c r="AU13" s="31"/>
    </row>
    <row r="14" spans="1:59" ht="8.25" customHeight="1" thickBot="1">
      <c r="A14" s="422"/>
      <c r="B14" s="425"/>
      <c r="C14" s="451"/>
      <c r="D14" s="451"/>
      <c r="E14" s="452"/>
      <c r="F14" s="452"/>
      <c r="G14" s="452"/>
      <c r="H14" s="452"/>
      <c r="I14" s="452"/>
      <c r="J14" s="452"/>
      <c r="K14" s="452"/>
      <c r="L14" s="452"/>
      <c r="M14" s="452"/>
      <c r="N14" s="452"/>
      <c r="O14" s="452"/>
      <c r="P14" s="452"/>
      <c r="Q14" s="452"/>
      <c r="R14" s="452"/>
      <c r="S14" s="452"/>
      <c r="T14" s="452"/>
      <c r="U14" s="452"/>
      <c r="V14" s="452"/>
      <c r="W14" s="452"/>
      <c r="X14" s="452"/>
      <c r="Y14" s="31"/>
      <c r="Z14" s="31"/>
    </row>
    <row r="15" spans="1:59" ht="15.75" hidden="1" customHeight="1" thickBot="1">
      <c r="A15" s="441"/>
      <c r="B15" s="803" t="s">
        <v>228</v>
      </c>
      <c r="C15" s="818"/>
      <c r="D15" s="818"/>
      <c r="E15" s="818"/>
      <c r="F15" s="818"/>
      <c r="G15" s="818"/>
      <c r="H15" s="818"/>
      <c r="I15" s="818"/>
      <c r="J15" s="818"/>
      <c r="K15" s="818"/>
      <c r="L15" s="818"/>
      <c r="M15" s="818"/>
      <c r="N15" s="818"/>
      <c r="O15" s="818"/>
      <c r="P15" s="818"/>
      <c r="Q15" s="818"/>
      <c r="R15" s="818"/>
      <c r="S15" s="818"/>
      <c r="T15" s="818"/>
      <c r="U15" s="818"/>
      <c r="V15" s="818"/>
      <c r="W15" s="818"/>
      <c r="X15" s="819"/>
      <c r="Y15" s="20"/>
      <c r="Z15" s="31"/>
      <c r="AA15" s="86"/>
      <c r="AB15" s="90"/>
      <c r="AC15" s="86" t="s">
        <v>269</v>
      </c>
      <c r="AD15" s="86"/>
      <c r="AE15" s="93"/>
      <c r="AF15" s="86"/>
      <c r="AG15" s="86">
        <v>0</v>
      </c>
      <c r="AH15" s="31"/>
      <c r="AL15" s="127"/>
      <c r="AN15" s="130"/>
      <c r="AO15" s="130"/>
      <c r="AQ15" s="32" t="e">
        <f>IF(COUNTIF(#REF!,"*檜原村*"),1,0)</f>
        <v>#REF!</v>
      </c>
      <c r="AR15" s="32" t="s">
        <v>206</v>
      </c>
    </row>
    <row r="16" spans="1:59" ht="15.75" hidden="1" customHeight="1" thickBot="1">
      <c r="A16" s="422"/>
      <c r="B16" s="453" t="s">
        <v>221</v>
      </c>
      <c r="C16" s="424"/>
      <c r="D16" s="424"/>
      <c r="E16" s="454"/>
      <c r="F16" s="424"/>
      <c r="G16" s="424"/>
      <c r="H16" s="424"/>
      <c r="I16" s="424"/>
      <c r="J16" s="424"/>
      <c r="K16" s="424"/>
      <c r="L16" s="424"/>
      <c r="M16" s="424"/>
      <c r="N16" s="424"/>
      <c r="O16" s="424"/>
      <c r="P16" s="719" t="s">
        <v>4</v>
      </c>
      <c r="Q16" s="720"/>
      <c r="R16" s="720"/>
      <c r="S16" s="720"/>
      <c r="T16" s="721"/>
      <c r="U16" s="782" t="e">
        <f ca="1">IF(P16&lt;&gt;AA5,"",OFFSET(BA18,MATCH(1,BA18:BA20,0)-1,-1,1,1))</f>
        <v>#N/A</v>
      </c>
      <c r="V16" s="783"/>
      <c r="W16" s="783"/>
      <c r="X16" s="784"/>
      <c r="Y16" s="20"/>
      <c r="Z16" s="31"/>
      <c r="AA16" s="43" t="s">
        <v>4</v>
      </c>
      <c r="AB16" s="90">
        <f>IF(P16=AA16,1,0)</f>
        <v>1</v>
      </c>
      <c r="AC16" s="86">
        <v>1</v>
      </c>
      <c r="AD16" s="86"/>
      <c r="AE16" s="67" t="s">
        <v>0</v>
      </c>
      <c r="AF16" s="90" t="e">
        <f ca="1">IF(U16=AE16,1,0)</f>
        <v>#N/A</v>
      </c>
      <c r="AG16" s="86">
        <v>1</v>
      </c>
      <c r="AH16" s="37"/>
      <c r="AL16" s="129"/>
      <c r="AN16" s="130"/>
      <c r="AO16" s="130"/>
      <c r="AQ16" s="32" t="e">
        <f>IF(COUNTIF(#REF!,"*桧原村*"),1,0)</f>
        <v>#REF!</v>
      </c>
      <c r="AR16" s="32" t="s">
        <v>703</v>
      </c>
      <c r="AZ16" s="32" t="str">
        <f>B16</f>
        <v>ア　再生可能エネルギーの直接利用</v>
      </c>
    </row>
    <row r="17" spans="1:59" ht="15.75" hidden="1" customHeight="1" thickBot="1">
      <c r="A17" s="414"/>
      <c r="B17" s="238" t="s">
        <v>233</v>
      </c>
      <c r="C17" s="239"/>
      <c r="D17" s="239"/>
      <c r="E17" s="785" t="str">
        <f>IF(AND(O2="",V2=""),"",(O2+V2))</f>
        <v/>
      </c>
      <c r="F17" s="786"/>
      <c r="G17" s="786"/>
      <c r="H17" s="787" t="s">
        <v>242</v>
      </c>
      <c r="I17" s="788"/>
      <c r="J17" s="455"/>
      <c r="K17" s="455"/>
      <c r="L17" s="455"/>
      <c r="M17" s="455"/>
      <c r="N17" s="455"/>
      <c r="O17" s="455"/>
      <c r="P17" s="455"/>
      <c r="Q17" s="455"/>
      <c r="R17" s="455"/>
      <c r="S17" s="455"/>
      <c r="T17" s="455"/>
      <c r="U17" s="456"/>
      <c r="V17" s="456"/>
      <c r="W17" s="456"/>
      <c r="X17" s="457"/>
      <c r="AA17" s="87" t="s">
        <v>5</v>
      </c>
      <c r="AB17" s="90">
        <f>IF(P16=AA17,2,0)</f>
        <v>0</v>
      </c>
      <c r="AC17" s="86">
        <v>2</v>
      </c>
      <c r="AD17" s="86"/>
      <c r="AE17" s="67" t="s">
        <v>1</v>
      </c>
      <c r="AF17" s="90" t="e">
        <f ca="1">IF(U16=AE17,2,0)</f>
        <v>#N/A</v>
      </c>
      <c r="AG17" s="86">
        <v>2</v>
      </c>
      <c r="AH17" s="37"/>
      <c r="AL17" s="129"/>
      <c r="AN17" s="130"/>
      <c r="AO17" s="130"/>
      <c r="AP17" s="7"/>
      <c r="AQ17" s="32" t="e">
        <f>IF(COUNTIF(#REF!,"*奥多摩町*"),1,0)</f>
        <v>#REF!</v>
      </c>
      <c r="AR17" s="32" t="s">
        <v>204</v>
      </c>
      <c r="AS17" s="7"/>
      <c r="AT17" s="7"/>
      <c r="AU17" s="7"/>
      <c r="AW17" s="40"/>
      <c r="AZ17" s="32" t="s">
        <v>51</v>
      </c>
    </row>
    <row r="18" spans="1:59" ht="15.75" hidden="1" customHeight="1" thickBot="1">
      <c r="A18" s="414"/>
      <c r="B18" s="238" t="s">
        <v>235</v>
      </c>
      <c r="C18" s="239"/>
      <c r="D18" s="239"/>
      <c r="E18" s="789"/>
      <c r="F18" s="790"/>
      <c r="G18" s="790"/>
      <c r="H18" s="787" t="s">
        <v>242</v>
      </c>
      <c r="I18" s="788"/>
      <c r="J18" s="744" t="s">
        <v>209</v>
      </c>
      <c r="K18" s="745"/>
      <c r="L18" s="745"/>
      <c r="M18" s="745"/>
      <c r="N18" s="745"/>
      <c r="O18" s="791"/>
      <c r="P18" s="792" t="str">
        <f>IF($E$17="","",ROUNDDOWN(E18/$E$17*100,1))</f>
        <v/>
      </c>
      <c r="Q18" s="793"/>
      <c r="R18" s="794"/>
      <c r="S18" s="795" t="s">
        <v>243</v>
      </c>
      <c r="T18" s="796"/>
      <c r="U18" s="432"/>
      <c r="V18" s="432"/>
      <c r="W18" s="432"/>
      <c r="X18" s="434"/>
      <c r="AA18" s="88" t="s">
        <v>268</v>
      </c>
      <c r="AB18" s="90">
        <f>IF(P16=AA18,4,0)</f>
        <v>0</v>
      </c>
      <c r="AC18" s="86">
        <v>4</v>
      </c>
      <c r="AD18" s="86"/>
      <c r="AE18" s="66" t="s">
        <v>2</v>
      </c>
      <c r="AF18" s="90" t="e">
        <f ca="1">IF(U16=AE18,3,0)</f>
        <v>#N/A</v>
      </c>
      <c r="AG18" s="86">
        <v>3</v>
      </c>
      <c r="AN18" s="130"/>
      <c r="AO18" s="130"/>
      <c r="AP18" s="48"/>
      <c r="AQ18" s="32" t="e">
        <f>SUM(AQ15:AQ17)</f>
        <v>#REF!</v>
      </c>
      <c r="AS18" s="48"/>
      <c r="AT18" s="32">
        <f>IF(E17="",0,IF(P18&lt;50,0,IF(P18&lt;80,1,2)))</f>
        <v>0</v>
      </c>
      <c r="AU18" s="48"/>
      <c r="AW18" s="40"/>
      <c r="AZ18" s="23" t="s">
        <v>0</v>
      </c>
      <c r="BA18" s="25" t="e">
        <f>IF(SUM(BA19:BA20)=0,1,0)</f>
        <v>#REF!</v>
      </c>
    </row>
    <row r="19" spans="1:59" ht="15.75" hidden="1" customHeight="1" thickBot="1">
      <c r="A19" s="414"/>
      <c r="B19" s="238" t="s">
        <v>238</v>
      </c>
      <c r="C19" s="239"/>
      <c r="D19" s="239"/>
      <c r="E19" s="789"/>
      <c r="F19" s="790"/>
      <c r="G19" s="835"/>
      <c r="H19" s="787" t="s">
        <v>242</v>
      </c>
      <c r="I19" s="788"/>
      <c r="J19" s="851" t="s">
        <v>210</v>
      </c>
      <c r="K19" s="813"/>
      <c r="L19" s="813"/>
      <c r="M19" s="813"/>
      <c r="N19" s="813"/>
      <c r="O19" s="852"/>
      <c r="P19" s="792" t="str">
        <f>IF($E$17="","",ROUNDDOWN(E19/$E$17*100,1))</f>
        <v/>
      </c>
      <c r="Q19" s="793"/>
      <c r="R19" s="794"/>
      <c r="S19" s="733" t="s">
        <v>243</v>
      </c>
      <c r="T19" s="734"/>
      <c r="U19" s="431"/>
      <c r="V19" s="431"/>
      <c r="W19" s="431"/>
      <c r="X19" s="458"/>
      <c r="AA19" s="86" t="s">
        <v>267</v>
      </c>
      <c r="AB19" s="91">
        <f>SUM(AB16:AB18)</f>
        <v>1</v>
      </c>
      <c r="AC19" s="86"/>
      <c r="AD19" s="86"/>
      <c r="AE19" s="86" t="s">
        <v>267</v>
      </c>
      <c r="AF19" s="91" t="e">
        <f ca="1">IF(SUM(AF15:AF18)=0,"",(SUM(AF15:AF18)))</f>
        <v>#N/A</v>
      </c>
      <c r="AG19" s="86"/>
      <c r="AH19" s="31"/>
      <c r="AL19" s="127"/>
      <c r="AN19" s="130"/>
      <c r="AO19" s="130"/>
      <c r="AP19" s="7"/>
      <c r="AQ19" s="7"/>
      <c r="AR19" s="7"/>
      <c r="AS19" s="7"/>
      <c r="AT19" s="32">
        <f>IF(E17="",0,IF(P19&lt;50,0,IF(P19&lt;80,1,2)))</f>
        <v>0</v>
      </c>
      <c r="AU19" s="7"/>
      <c r="AW19" s="40"/>
      <c r="AZ19" s="20" t="s">
        <v>1</v>
      </c>
      <c r="BA19" s="33" t="e">
        <f>IF(BA20=1,0,IF(AND(AT18&gt;=1,AT19&gt;=1),1,0))</f>
        <v>#REF!</v>
      </c>
    </row>
    <row r="20" spans="1:59" ht="8.25" hidden="1" customHeight="1" thickBot="1">
      <c r="A20" s="414"/>
      <c r="B20" s="238"/>
      <c r="C20" s="239"/>
      <c r="D20" s="239"/>
      <c r="E20" s="452"/>
      <c r="F20" s="452"/>
      <c r="G20" s="452"/>
      <c r="H20" s="452"/>
      <c r="I20" s="452"/>
      <c r="J20" s="452"/>
      <c r="K20" s="452"/>
      <c r="L20" s="452"/>
      <c r="M20" s="452"/>
      <c r="N20" s="452"/>
      <c r="O20" s="452"/>
      <c r="P20" s="452"/>
      <c r="Q20" s="452"/>
      <c r="R20" s="452"/>
      <c r="S20" s="452"/>
      <c r="T20" s="452"/>
      <c r="U20" s="459"/>
      <c r="V20" s="459"/>
      <c r="W20" s="459"/>
      <c r="X20" s="460"/>
      <c r="AA20" s="86"/>
      <c r="AB20" s="90"/>
      <c r="AC20" s="86"/>
      <c r="AD20" s="86"/>
      <c r="AE20" s="93"/>
      <c r="AF20" s="86"/>
      <c r="AG20" s="86">
        <v>0</v>
      </c>
      <c r="AH20" s="31"/>
      <c r="AJ20" s="127"/>
      <c r="AK20" s="127"/>
      <c r="AL20" s="127"/>
      <c r="AN20" s="130"/>
      <c r="AO20" s="130"/>
      <c r="AP20" s="7"/>
      <c r="AQ20" s="7"/>
      <c r="AR20" s="7"/>
      <c r="AS20" s="7"/>
      <c r="AT20" s="32">
        <f>SUM(AT18:AT19)</f>
        <v>0</v>
      </c>
      <c r="AU20" s="7"/>
      <c r="AW20" s="40"/>
      <c r="AZ20" s="22" t="s">
        <v>2</v>
      </c>
      <c r="BA20" s="35" t="e">
        <f>IF(#REF!="",IF(AT20=4,1,0))</f>
        <v>#REF!</v>
      </c>
    </row>
    <row r="21" spans="1:59" ht="8.25" hidden="1" customHeight="1" thickBot="1">
      <c r="A21" s="414"/>
      <c r="B21" s="425"/>
      <c r="C21" s="425"/>
      <c r="D21" s="425"/>
      <c r="E21" s="461"/>
      <c r="F21" s="461"/>
      <c r="G21" s="461"/>
      <c r="H21" s="461"/>
      <c r="I21" s="461"/>
      <c r="J21" s="461"/>
      <c r="K21" s="461"/>
      <c r="L21" s="461"/>
      <c r="M21" s="461"/>
      <c r="N21" s="461"/>
      <c r="O21" s="461"/>
      <c r="P21" s="461"/>
      <c r="Q21" s="461"/>
      <c r="R21" s="461"/>
      <c r="S21" s="461"/>
      <c r="T21" s="461"/>
      <c r="U21" s="461"/>
      <c r="V21" s="461"/>
      <c r="W21" s="461"/>
      <c r="X21" s="462"/>
      <c r="Y21" s="31"/>
      <c r="Z21" s="31"/>
      <c r="AA21" s="86"/>
      <c r="AB21" s="90"/>
      <c r="AC21" s="86"/>
      <c r="AD21" s="86"/>
      <c r="AE21" s="93"/>
      <c r="AF21" s="86"/>
      <c r="AG21" s="86">
        <v>0</v>
      </c>
      <c r="AH21" s="31"/>
      <c r="AJ21" s="127"/>
      <c r="AK21" s="127"/>
      <c r="AL21" s="127"/>
    </row>
    <row r="22" spans="1:59" ht="15.75" hidden="1" customHeight="1" thickBot="1">
      <c r="A22" s="414"/>
      <c r="B22" s="453" t="s">
        <v>1008</v>
      </c>
      <c r="C22" s="424"/>
      <c r="D22" s="424"/>
      <c r="E22" s="424"/>
      <c r="F22" s="424"/>
      <c r="G22" s="424"/>
      <c r="H22" s="424"/>
      <c r="I22" s="424"/>
      <c r="J22" s="424"/>
      <c r="K22" s="424"/>
      <c r="L22" s="424"/>
      <c r="M22" s="424"/>
      <c r="N22" s="424"/>
      <c r="O22" s="424"/>
      <c r="P22" s="719" t="s">
        <v>4</v>
      </c>
      <c r="Q22" s="720"/>
      <c r="R22" s="720"/>
      <c r="S22" s="720"/>
      <c r="T22" s="721"/>
      <c r="U22" s="782"/>
      <c r="V22" s="783"/>
      <c r="W22" s="783"/>
      <c r="X22" s="843"/>
      <c r="Y22" s="31"/>
      <c r="Z22" s="31"/>
      <c r="AA22" s="43" t="s">
        <v>4</v>
      </c>
      <c r="AB22" s="90">
        <f>IF(P22=AA22,1,0)</f>
        <v>1</v>
      </c>
      <c r="AC22" s="86">
        <v>1</v>
      </c>
      <c r="AD22" s="86"/>
      <c r="AE22" s="67" t="s">
        <v>0</v>
      </c>
      <c r="AF22" s="90">
        <f>IF(U22=AE22,1,0)</f>
        <v>0</v>
      </c>
      <c r="AG22" s="86">
        <v>1</v>
      </c>
      <c r="AH22" s="31"/>
      <c r="AI22" s="43"/>
      <c r="AJ22" s="127"/>
      <c r="AK22" s="127"/>
      <c r="AL22" s="127"/>
      <c r="AZ22" s="32" t="str">
        <f>B22</f>
        <v>ウ　再生可能エネルギー電気の受入れ</v>
      </c>
    </row>
    <row r="23" spans="1:59" ht="15.75" hidden="1" customHeight="1" thickBot="1">
      <c r="A23" s="414"/>
      <c r="B23" s="844" t="s">
        <v>1026</v>
      </c>
      <c r="C23" s="845"/>
      <c r="D23" s="845"/>
      <c r="E23" s="410"/>
      <c r="F23" s="463" t="s">
        <v>90</v>
      </c>
      <c r="G23" s="464"/>
      <c r="H23" s="464"/>
      <c r="I23" s="465"/>
      <c r="J23" s="464"/>
      <c r="K23" s="464"/>
      <c r="L23" s="464"/>
      <c r="M23" s="464"/>
      <c r="N23" s="464"/>
      <c r="O23" s="464"/>
      <c r="P23" s="464"/>
      <c r="Q23" s="464"/>
      <c r="R23" s="464"/>
      <c r="S23" s="464"/>
      <c r="T23" s="464"/>
      <c r="U23" s="464"/>
      <c r="V23" s="464"/>
      <c r="W23" s="464"/>
      <c r="X23" s="466"/>
      <c r="AA23" s="87" t="s">
        <v>5</v>
      </c>
      <c r="AB23" s="90">
        <f>IF(P22=AA23,2,0)</f>
        <v>0</v>
      </c>
      <c r="AC23" s="86">
        <v>2</v>
      </c>
      <c r="AD23" s="86"/>
      <c r="AE23" s="67" t="s">
        <v>1</v>
      </c>
      <c r="AF23" s="90">
        <f>IF(U22=AE23,2,0)</f>
        <v>0</v>
      </c>
      <c r="AG23" s="86">
        <v>2</v>
      </c>
      <c r="AI23" s="126" t="s">
        <v>244</v>
      </c>
      <c r="AN23" s="132"/>
      <c r="AO23" s="132"/>
      <c r="AP23" s="47"/>
      <c r="AQ23" s="47"/>
      <c r="AR23" s="47"/>
      <c r="AS23" s="47" t="str">
        <f>B23</f>
        <v>(ア)CO2排出係数等</v>
      </c>
      <c r="AT23" s="94" t="str">
        <f>IF(E23="〇",1,"")</f>
        <v/>
      </c>
      <c r="AU23" s="5" t="s">
        <v>541</v>
      </c>
      <c r="AW23" s="40"/>
      <c r="AZ23" s="32" t="s">
        <v>51</v>
      </c>
    </row>
    <row r="24" spans="1:59" ht="15.75" hidden="1" customHeight="1" thickBot="1">
      <c r="A24" s="414"/>
      <c r="B24" s="467"/>
      <c r="C24" s="416"/>
      <c r="D24" s="468"/>
      <c r="E24" s="304"/>
      <c r="F24" s="469" t="s">
        <v>882</v>
      </c>
      <c r="G24" s="470"/>
      <c r="H24" s="470"/>
      <c r="I24" s="470"/>
      <c r="J24" s="470"/>
      <c r="K24" s="470"/>
      <c r="L24" s="470"/>
      <c r="M24" s="470"/>
      <c r="N24" s="470"/>
      <c r="O24" s="470"/>
      <c r="P24" s="470"/>
      <c r="Q24" s="470"/>
      <c r="R24" s="470"/>
      <c r="S24" s="470"/>
      <c r="T24" s="470"/>
      <c r="U24" s="470"/>
      <c r="V24" s="470"/>
      <c r="W24" s="470"/>
      <c r="X24" s="471"/>
      <c r="AA24" s="88" t="s">
        <v>268</v>
      </c>
      <c r="AB24" s="90">
        <f>IF(P22=AA24,4,0)</f>
        <v>0</v>
      </c>
      <c r="AC24" s="86">
        <v>4</v>
      </c>
      <c r="AD24" s="86"/>
      <c r="AE24" s="66" t="s">
        <v>2</v>
      </c>
      <c r="AF24" s="90">
        <f>IF(U22=AE24,3,0)</f>
        <v>0</v>
      </c>
      <c r="AG24" s="86">
        <v>3</v>
      </c>
      <c r="AS24" s="47">
        <f t="shared" ref="AS24:AS28" si="0">B24</f>
        <v>0</v>
      </c>
      <c r="AT24" s="94" t="str">
        <f t="shared" ref="AT24:AT28" si="1">IF(E24="〇",1,"")</f>
        <v/>
      </c>
      <c r="AU24" s="5" t="s">
        <v>541</v>
      </c>
      <c r="AW24" s="40"/>
      <c r="AZ24" s="23" t="s">
        <v>0</v>
      </c>
      <c r="BA24" s="25">
        <f>IF(SUM(BA25:BA26)=0,1,0)</f>
        <v>1</v>
      </c>
    </row>
    <row r="25" spans="1:59" ht="15.75" hidden="1" customHeight="1" thickBot="1">
      <c r="A25" s="414"/>
      <c r="B25" s="238"/>
      <c r="C25" s="239"/>
      <c r="D25" s="472"/>
      <c r="E25" s="304"/>
      <c r="F25" s="473" t="s">
        <v>883</v>
      </c>
      <c r="G25" s="474"/>
      <c r="H25" s="474"/>
      <c r="I25" s="474"/>
      <c r="J25" s="474"/>
      <c r="K25" s="474"/>
      <c r="L25" s="474"/>
      <c r="M25" s="474"/>
      <c r="N25" s="474"/>
      <c r="O25" s="474"/>
      <c r="P25" s="474"/>
      <c r="Q25" s="474"/>
      <c r="R25" s="474"/>
      <c r="S25" s="474"/>
      <c r="T25" s="474"/>
      <c r="U25" s="474"/>
      <c r="V25" s="474"/>
      <c r="W25" s="474"/>
      <c r="X25" s="475"/>
      <c r="AA25" s="86" t="s">
        <v>267</v>
      </c>
      <c r="AB25" s="91">
        <f>SUM(AB22:AB24)</f>
        <v>1</v>
      </c>
      <c r="AC25" s="86"/>
      <c r="AD25" s="86"/>
      <c r="AE25" s="86" t="s">
        <v>267</v>
      </c>
      <c r="AF25" s="91" t="str">
        <f>IF(SUM(AF21:AF24)=0,"",(SUM(AF21:AF24)))</f>
        <v/>
      </c>
      <c r="AG25" s="86"/>
      <c r="AH25" s="31"/>
      <c r="AJ25" s="127"/>
      <c r="AK25" s="127"/>
      <c r="AL25" s="127"/>
      <c r="AS25" s="47">
        <f t="shared" si="0"/>
        <v>0</v>
      </c>
      <c r="AT25" s="94" t="str">
        <f t="shared" si="1"/>
        <v/>
      </c>
      <c r="AU25" s="5" t="s">
        <v>541</v>
      </c>
      <c r="AW25" s="40"/>
      <c r="AZ25" s="20" t="s">
        <v>1</v>
      </c>
      <c r="BA25" s="33">
        <f>IF(BA26=1,0,IF(AND((OR(AT24=1,AT25=1)),OR(AT27=1,AT28=1)),1,0))</f>
        <v>0</v>
      </c>
    </row>
    <row r="26" spans="1:59" ht="15.75" hidden="1" customHeight="1">
      <c r="A26" s="414"/>
      <c r="B26" s="467" t="s">
        <v>213</v>
      </c>
      <c r="C26" s="416"/>
      <c r="D26" s="416"/>
      <c r="E26" s="309"/>
      <c r="F26" s="476" t="s">
        <v>64</v>
      </c>
      <c r="G26" s="465"/>
      <c r="H26" s="465"/>
      <c r="I26" s="465"/>
      <c r="J26" s="465"/>
      <c r="K26" s="465"/>
      <c r="L26" s="465"/>
      <c r="M26" s="465"/>
      <c r="N26" s="465"/>
      <c r="O26" s="465"/>
      <c r="P26" s="465"/>
      <c r="Q26" s="465"/>
      <c r="R26" s="465"/>
      <c r="S26" s="465"/>
      <c r="T26" s="465"/>
      <c r="U26" s="465"/>
      <c r="V26" s="465"/>
      <c r="W26" s="465"/>
      <c r="X26" s="477"/>
      <c r="AB26" s="31"/>
      <c r="AC26" s="31"/>
      <c r="AD26" s="31"/>
      <c r="AE26" s="31"/>
      <c r="AF26" s="31"/>
      <c r="AG26" s="31"/>
      <c r="AH26" s="31"/>
      <c r="AJ26" s="127"/>
      <c r="AK26" s="127"/>
      <c r="AL26" s="127"/>
      <c r="AS26" s="47" t="str">
        <f t="shared" si="0"/>
        <v>(イ)再生可能エネルギー利用率</v>
      </c>
      <c r="AT26" s="94" t="str">
        <f t="shared" si="1"/>
        <v/>
      </c>
      <c r="AU26" s="5" t="s">
        <v>541</v>
      </c>
      <c r="AW26" s="40"/>
      <c r="AZ26" s="22" t="s">
        <v>2</v>
      </c>
      <c r="BA26" s="35">
        <f>IF(AND(AT25=1,AT28=1),1,0)</f>
        <v>0</v>
      </c>
    </row>
    <row r="27" spans="1:59" ht="15.75" hidden="1" customHeight="1">
      <c r="A27" s="414"/>
      <c r="B27" s="467"/>
      <c r="C27" s="416"/>
      <c r="D27" s="416"/>
      <c r="E27" s="300"/>
      <c r="F27" s="469" t="s">
        <v>65</v>
      </c>
      <c r="G27" s="470"/>
      <c r="H27" s="470"/>
      <c r="I27" s="470"/>
      <c r="J27" s="470"/>
      <c r="K27" s="470"/>
      <c r="L27" s="470"/>
      <c r="M27" s="470"/>
      <c r="N27" s="470"/>
      <c r="O27" s="470"/>
      <c r="P27" s="470"/>
      <c r="Q27" s="470"/>
      <c r="R27" s="470"/>
      <c r="S27" s="470"/>
      <c r="T27" s="470"/>
      <c r="U27" s="470"/>
      <c r="V27" s="470"/>
      <c r="W27" s="470"/>
      <c r="X27" s="471"/>
      <c r="AN27" s="132"/>
      <c r="AO27" s="132"/>
      <c r="AP27" s="47"/>
      <c r="AQ27" s="47"/>
      <c r="AR27" s="47"/>
      <c r="AS27" s="47">
        <f t="shared" si="0"/>
        <v>0</v>
      </c>
      <c r="AT27" s="94" t="str">
        <f t="shared" si="1"/>
        <v/>
      </c>
      <c r="AU27" s="5" t="s">
        <v>541</v>
      </c>
      <c r="AW27" s="40"/>
    </row>
    <row r="28" spans="1:59" ht="15.75" hidden="1" customHeight="1" thickBot="1">
      <c r="A28" s="414"/>
      <c r="B28" s="827"/>
      <c r="C28" s="828"/>
      <c r="D28" s="828"/>
      <c r="E28" s="301"/>
      <c r="F28" s="431" t="s">
        <v>84</v>
      </c>
      <c r="G28" s="474"/>
      <c r="H28" s="474"/>
      <c r="I28" s="474"/>
      <c r="J28" s="474"/>
      <c r="K28" s="474"/>
      <c r="L28" s="474"/>
      <c r="M28" s="474"/>
      <c r="N28" s="474"/>
      <c r="O28" s="474"/>
      <c r="P28" s="474"/>
      <c r="Q28" s="474"/>
      <c r="R28" s="474"/>
      <c r="S28" s="474"/>
      <c r="T28" s="474"/>
      <c r="U28" s="474"/>
      <c r="V28" s="474"/>
      <c r="W28" s="474"/>
      <c r="X28" s="475"/>
      <c r="AN28" s="132"/>
      <c r="AO28" s="132"/>
      <c r="AP28" s="47"/>
      <c r="AQ28" s="47"/>
      <c r="AR28" s="47"/>
      <c r="AS28" s="47">
        <f t="shared" si="0"/>
        <v>0</v>
      </c>
      <c r="AT28" s="94" t="str">
        <f t="shared" si="1"/>
        <v/>
      </c>
      <c r="AU28" s="5" t="s">
        <v>541</v>
      </c>
      <c r="AW28" s="40"/>
      <c r="BD28" s="31"/>
      <c r="BE28" s="31"/>
      <c r="BF28" s="31"/>
      <c r="BG28" s="31"/>
    </row>
    <row r="29" spans="1:59" s="19" customFormat="1" ht="8.25" hidden="1" customHeight="1" thickBot="1">
      <c r="A29" s="414"/>
      <c r="B29" s="437"/>
      <c r="C29" s="437"/>
      <c r="D29" s="437"/>
      <c r="E29" s="438"/>
      <c r="F29" s="438"/>
      <c r="G29" s="438"/>
      <c r="H29" s="438"/>
      <c r="I29" s="438"/>
      <c r="J29" s="438"/>
      <c r="K29" s="438"/>
      <c r="L29" s="438"/>
      <c r="M29" s="438"/>
      <c r="N29" s="438"/>
      <c r="O29" s="438"/>
      <c r="P29" s="438"/>
      <c r="Q29" s="438"/>
      <c r="R29" s="438"/>
      <c r="S29" s="438"/>
      <c r="T29" s="438"/>
      <c r="U29" s="438"/>
      <c r="V29" s="438"/>
      <c r="W29" s="438"/>
      <c r="X29" s="439"/>
      <c r="AI29" s="128"/>
      <c r="AJ29" s="90"/>
      <c r="AK29" s="86"/>
      <c r="AL29" s="128"/>
      <c r="AM29" s="128"/>
      <c r="AN29" s="128"/>
      <c r="AO29" s="128"/>
      <c r="AT29" s="86"/>
    </row>
    <row r="30" spans="1:59" ht="15.75" hidden="1" customHeight="1" thickBot="1">
      <c r="A30" s="441"/>
      <c r="B30" s="836" t="s">
        <v>251</v>
      </c>
      <c r="C30" s="837"/>
      <c r="D30" s="837"/>
      <c r="E30" s="837"/>
      <c r="F30" s="837"/>
      <c r="G30" s="837"/>
      <c r="H30" s="837"/>
      <c r="I30" s="837"/>
      <c r="J30" s="837"/>
      <c r="K30" s="837"/>
      <c r="L30" s="837"/>
      <c r="M30" s="837"/>
      <c r="N30" s="837"/>
      <c r="O30" s="837"/>
      <c r="P30" s="837"/>
      <c r="Q30" s="837"/>
      <c r="R30" s="837"/>
      <c r="S30" s="837"/>
      <c r="T30" s="837"/>
      <c r="U30" s="837"/>
      <c r="V30" s="837"/>
      <c r="W30" s="837"/>
      <c r="X30" s="838"/>
      <c r="AA30" s="86"/>
      <c r="AB30" s="90"/>
      <c r="AC30" s="86"/>
      <c r="AD30" s="86"/>
      <c r="AE30" s="93"/>
      <c r="AF30" s="86"/>
      <c r="AG30" s="86">
        <v>0</v>
      </c>
      <c r="AH30" s="31"/>
      <c r="AI30" s="43"/>
      <c r="AJ30" s="86"/>
      <c r="AK30" s="86">
        <v>0</v>
      </c>
      <c r="AL30" s="127"/>
      <c r="AM30" s="43"/>
      <c r="AN30" s="86"/>
      <c r="AO30" s="86">
        <v>0</v>
      </c>
    </row>
    <row r="31" spans="1:59" ht="15.75" customHeight="1">
      <c r="A31" s="422"/>
      <c r="B31" s="423" t="s">
        <v>1124</v>
      </c>
      <c r="C31" s="424"/>
      <c r="D31" s="424"/>
      <c r="E31" s="424"/>
      <c r="F31" s="424"/>
      <c r="G31" s="424"/>
      <c r="H31" s="424"/>
      <c r="I31" s="424"/>
      <c r="J31" s="424"/>
      <c r="K31" s="424"/>
      <c r="L31" s="424"/>
      <c r="M31" s="424"/>
      <c r="N31" s="424"/>
      <c r="O31" s="424"/>
      <c r="P31" s="425"/>
      <c r="Q31" s="425"/>
      <c r="R31" s="425"/>
      <c r="S31" s="425"/>
      <c r="T31" s="425"/>
      <c r="U31" s="424"/>
      <c r="V31" s="424"/>
      <c r="W31" s="424"/>
      <c r="X31" s="478"/>
      <c r="AA31" s="43" t="s">
        <v>4</v>
      </c>
      <c r="AB31" s="90">
        <f>IF(Z35=AA31,1,0)</f>
        <v>1</v>
      </c>
      <c r="AC31" s="86">
        <v>1</v>
      </c>
      <c r="AD31" s="86"/>
      <c r="AE31" s="67" t="s">
        <v>0</v>
      </c>
      <c r="AF31" s="90">
        <f>IF(U31=AE31,1,0)</f>
        <v>0</v>
      </c>
      <c r="AG31" s="86">
        <v>1</v>
      </c>
      <c r="AH31" s="31"/>
      <c r="AI31" s="125" t="s">
        <v>168</v>
      </c>
      <c r="AJ31" s="90">
        <f>IF(E33=AI31,1,0)</f>
        <v>0</v>
      </c>
      <c r="AK31" s="86">
        <v>1</v>
      </c>
      <c r="AL31" s="127"/>
      <c r="AM31" s="125" t="s">
        <v>171</v>
      </c>
      <c r="AN31" s="90">
        <f>IF(E34=AM31,1,0)</f>
        <v>0</v>
      </c>
      <c r="AO31" s="86">
        <v>1</v>
      </c>
      <c r="AZ31" s="32" t="str">
        <f>B31</f>
        <v>（２）設備システムの高効率化</v>
      </c>
    </row>
    <row r="32" spans="1:59" ht="15.75" customHeight="1" thickBot="1">
      <c r="A32" s="422"/>
      <c r="B32" s="429" t="s">
        <v>247</v>
      </c>
      <c r="C32" s="422"/>
      <c r="D32" s="422"/>
      <c r="E32" s="479"/>
      <c r="F32" s="431"/>
      <c r="G32" s="431"/>
      <c r="H32" s="431"/>
      <c r="I32" s="431"/>
      <c r="J32" s="433"/>
      <c r="K32" s="433"/>
      <c r="L32" s="433"/>
      <c r="M32" s="433"/>
      <c r="N32" s="433"/>
      <c r="O32" s="433"/>
      <c r="P32" s="433"/>
      <c r="Q32" s="433"/>
      <c r="R32" s="433"/>
      <c r="S32" s="433"/>
      <c r="T32" s="433"/>
      <c r="U32" s="433"/>
      <c r="V32" s="433"/>
      <c r="W32" s="433"/>
      <c r="X32" s="480"/>
      <c r="Y32" s="31"/>
      <c r="Z32" s="31"/>
      <c r="AA32" s="87" t="s">
        <v>5</v>
      </c>
      <c r="AB32" s="90">
        <f>IF(Z35=AA32,2,0)</f>
        <v>0</v>
      </c>
      <c r="AC32" s="86">
        <v>2</v>
      </c>
      <c r="AD32" s="86"/>
      <c r="AE32" s="67" t="s">
        <v>1</v>
      </c>
      <c r="AF32" s="90">
        <f>IF(U31=AE32,2,0)</f>
        <v>0</v>
      </c>
      <c r="AG32" s="86">
        <v>2</v>
      </c>
      <c r="AH32" s="31"/>
      <c r="AI32" s="125" t="s">
        <v>1084</v>
      </c>
      <c r="AJ32" s="90">
        <f>IF(E33=AI32,2,0)</f>
        <v>0</v>
      </c>
      <c r="AK32" s="86">
        <v>2</v>
      </c>
      <c r="AL32" s="127"/>
      <c r="AM32" s="88" t="s">
        <v>170</v>
      </c>
      <c r="AN32" s="90">
        <f>IF(E34=AM32,2,0)</f>
        <v>0</v>
      </c>
      <c r="AO32" s="86">
        <v>2</v>
      </c>
      <c r="AZ32" s="32" t="s">
        <v>51</v>
      </c>
    </row>
    <row r="33" spans="1:60" s="38" customFormat="1" ht="15.75" customHeight="1" thickBot="1">
      <c r="A33" s="481"/>
      <c r="B33" s="482" t="s">
        <v>916</v>
      </c>
      <c r="C33" s="483"/>
      <c r="D33" s="484"/>
      <c r="E33" s="719"/>
      <c r="F33" s="816"/>
      <c r="G33" s="816"/>
      <c r="H33" s="816"/>
      <c r="I33" s="817"/>
      <c r="J33" s="416"/>
      <c r="K33" s="416"/>
      <c r="L33" s="416"/>
      <c r="M33" s="416"/>
      <c r="N33" s="416"/>
      <c r="O33" s="416"/>
      <c r="P33" s="416"/>
      <c r="Q33" s="416"/>
      <c r="R33" s="485"/>
      <c r="S33" s="485"/>
      <c r="T33" s="485"/>
      <c r="U33" s="485"/>
      <c r="V33" s="485"/>
      <c r="W33" s="485"/>
      <c r="X33" s="486"/>
      <c r="Y33" s="1"/>
      <c r="Z33" s="77"/>
      <c r="AA33" s="88" t="s">
        <v>268</v>
      </c>
      <c r="AB33" s="90">
        <f>IF(Z35=AA33,4,0)</f>
        <v>0</v>
      </c>
      <c r="AC33" s="86">
        <v>4</v>
      </c>
      <c r="AD33" s="86"/>
      <c r="AE33" s="66" t="s">
        <v>2</v>
      </c>
      <c r="AF33" s="90">
        <f>IF(U31=AE33,3,0)</f>
        <v>0</v>
      </c>
      <c r="AG33" s="86">
        <v>3</v>
      </c>
      <c r="AI33" s="88" t="s">
        <v>170</v>
      </c>
      <c r="AJ33" s="90">
        <f>IF(E33=AI33,3,0)</f>
        <v>0</v>
      </c>
      <c r="AK33" s="86">
        <v>3</v>
      </c>
      <c r="AL33" s="133"/>
      <c r="AM33" s="86" t="s">
        <v>267</v>
      </c>
      <c r="AN33" s="91" t="str">
        <f>IF(SUM(AN30:AN32)=0,"",(SUM(AN30:AN32)))</f>
        <v/>
      </c>
      <c r="AO33" s="127"/>
      <c r="AT33" s="80"/>
      <c r="AZ33" s="74" t="s">
        <v>0</v>
      </c>
      <c r="BA33" s="75">
        <f>IF(SUM(BA34:BA35)=0,1,0)</f>
        <v>0</v>
      </c>
    </row>
    <row r="34" spans="1:60" s="38" customFormat="1" ht="15.75" customHeight="1" thickBot="1">
      <c r="A34" s="481"/>
      <c r="B34" s="487" t="s">
        <v>917</v>
      </c>
      <c r="C34" s="483"/>
      <c r="D34" s="483"/>
      <c r="E34" s="719"/>
      <c r="F34" s="720"/>
      <c r="G34" s="720"/>
      <c r="H34" s="720"/>
      <c r="I34" s="721"/>
      <c r="J34" s="416"/>
      <c r="K34" s="416"/>
      <c r="L34" s="416"/>
      <c r="M34" s="416"/>
      <c r="N34" s="416"/>
      <c r="O34" s="416"/>
      <c r="P34" s="416"/>
      <c r="Q34" s="416"/>
      <c r="R34" s="485"/>
      <c r="S34" s="485"/>
      <c r="T34" s="485"/>
      <c r="U34" s="485"/>
      <c r="V34" s="485"/>
      <c r="W34" s="485"/>
      <c r="X34" s="486"/>
      <c r="Y34" s="1"/>
      <c r="Z34" s="77"/>
      <c r="AA34" s="86" t="s">
        <v>267</v>
      </c>
      <c r="AB34" s="91">
        <f>SUM(AB31:AB33)</f>
        <v>1</v>
      </c>
      <c r="AC34" s="86"/>
      <c r="AD34" s="86"/>
      <c r="AE34" s="86" t="s">
        <v>267</v>
      </c>
      <c r="AF34" s="91" t="str">
        <f>IF(SUM(AF30:AF33)=0,"",(SUM(AF30:AF33)))</f>
        <v/>
      </c>
      <c r="AG34" s="86"/>
      <c r="AH34" s="89"/>
      <c r="AI34" s="86" t="s">
        <v>267</v>
      </c>
      <c r="AJ34" s="91" t="str">
        <f>IF(SUM(AJ30:AJ33)=0,"",(SUM(AJ30:AJ33)))</f>
        <v/>
      </c>
      <c r="AK34" s="86"/>
      <c r="AL34" s="134"/>
      <c r="AT34" s="80"/>
      <c r="AZ34" s="76" t="s">
        <v>1</v>
      </c>
      <c r="BA34" s="29">
        <f>IF(BA35=1,0,IF(OR(AND(E36&gt;=0,E36&lt;5),E33=AI31),1,""))</f>
        <v>1</v>
      </c>
    </row>
    <row r="35" spans="1:60" ht="15.75" customHeight="1" thickBot="1">
      <c r="A35" s="441"/>
      <c r="B35" s="859" t="s">
        <v>236</v>
      </c>
      <c r="C35" s="860"/>
      <c r="D35" s="861"/>
      <c r="E35" s="719"/>
      <c r="F35" s="816"/>
      <c r="G35" s="816"/>
      <c r="H35" s="816"/>
      <c r="I35" s="817"/>
      <c r="J35" s="488"/>
      <c r="K35" s="489"/>
      <c r="L35" s="489"/>
      <c r="M35" s="489"/>
      <c r="N35" s="489"/>
      <c r="O35" s="489"/>
      <c r="P35" s="489"/>
      <c r="Q35" s="489"/>
      <c r="R35" s="489"/>
      <c r="S35" s="490"/>
      <c r="T35" s="490"/>
      <c r="U35" s="490"/>
      <c r="V35" s="489"/>
      <c r="W35" s="489"/>
      <c r="X35" s="491"/>
      <c r="Y35" s="31"/>
      <c r="Z35" s="719" t="s">
        <v>4</v>
      </c>
      <c r="AA35" s="720"/>
      <c r="AB35" s="720"/>
      <c r="AC35" s="720"/>
      <c r="AD35" s="721"/>
      <c r="AE35" s="31"/>
      <c r="AF35" s="31"/>
      <c r="AG35" s="31"/>
      <c r="AH35" s="31"/>
      <c r="AI35" s="43"/>
      <c r="AJ35" s="86"/>
      <c r="AK35" s="86">
        <v>0</v>
      </c>
      <c r="AL35" s="127"/>
      <c r="AM35" s="43"/>
      <c r="AN35" s="86"/>
      <c r="AO35" s="86">
        <v>0</v>
      </c>
      <c r="AT35" s="79"/>
      <c r="AZ35" s="22" t="s">
        <v>2</v>
      </c>
      <c r="BA35" s="35" t="str">
        <f>IF(E36="","",IF(E36&gt;=5,1,""))</f>
        <v/>
      </c>
    </row>
    <row r="36" spans="1:60" ht="15.75" customHeight="1" thickBot="1">
      <c r="A36" s="441"/>
      <c r="B36" s="492" t="s">
        <v>252</v>
      </c>
      <c r="C36" s="493"/>
      <c r="D36" s="494"/>
      <c r="E36" s="862"/>
      <c r="F36" s="863"/>
      <c r="G36" s="864"/>
      <c r="H36" s="865" t="s">
        <v>245</v>
      </c>
      <c r="I36" s="866"/>
      <c r="J36" s="495"/>
      <c r="N36" s="422"/>
      <c r="O36" s="776" t="s">
        <v>1045</v>
      </c>
      <c r="P36" s="826"/>
      <c r="Q36" s="745"/>
      <c r="R36" s="791"/>
      <c r="S36" s="764"/>
      <c r="T36" s="765"/>
      <c r="U36" s="766"/>
      <c r="V36" s="496"/>
      <c r="W36" s="497"/>
      <c r="X36" s="434"/>
      <c r="Y36" s="31"/>
      <c r="Z36" s="719" t="s">
        <v>175</v>
      </c>
      <c r="AA36" s="720"/>
      <c r="AB36" s="720"/>
      <c r="AC36" s="720"/>
      <c r="AD36" s="721"/>
      <c r="AE36" s="31"/>
      <c r="AF36" s="31"/>
      <c r="AG36" s="31"/>
      <c r="AH36" s="31"/>
      <c r="AI36" s="87" t="s">
        <v>11</v>
      </c>
      <c r="AJ36" s="90">
        <f>IF(E35=AI36,1,0)</f>
        <v>0</v>
      </c>
      <c r="AK36" s="86">
        <v>1</v>
      </c>
      <c r="AL36" s="127"/>
      <c r="AM36" s="87" t="s">
        <v>174</v>
      </c>
      <c r="AN36" s="90">
        <f>IF(Z36=AM36,1,0)</f>
        <v>0</v>
      </c>
      <c r="AO36" s="86">
        <v>1</v>
      </c>
      <c r="AT36" s="79"/>
    </row>
    <row r="37" spans="1:60" ht="15.75" customHeight="1" thickBot="1">
      <c r="A37" s="441"/>
      <c r="B37" s="495"/>
      <c r="C37" s="422"/>
      <c r="D37" s="422"/>
      <c r="E37" s="767" t="s">
        <v>177</v>
      </c>
      <c r="F37" s="768"/>
      <c r="G37" s="768"/>
      <c r="H37" s="769"/>
      <c r="I37" s="770" t="s">
        <v>178</v>
      </c>
      <c r="J37" s="771"/>
      <c r="K37" s="771"/>
      <c r="L37" s="772"/>
      <c r="M37" s="773" t="s">
        <v>179</v>
      </c>
      <c r="N37" s="774"/>
      <c r="O37" s="774"/>
      <c r="P37" s="775"/>
      <c r="Q37" s="776" t="s">
        <v>180</v>
      </c>
      <c r="R37" s="777"/>
      <c r="S37" s="777"/>
      <c r="T37" s="777"/>
      <c r="U37" s="778" t="s">
        <v>181</v>
      </c>
      <c r="V37" s="743"/>
      <c r="W37" s="409"/>
      <c r="X37" s="434"/>
      <c r="Y37" s="31"/>
      <c r="Z37" s="31"/>
      <c r="AB37" s="31"/>
      <c r="AC37" s="31"/>
      <c r="AD37" s="31"/>
      <c r="AE37" s="31"/>
      <c r="AF37" s="31"/>
      <c r="AG37" s="31"/>
      <c r="AH37" s="31"/>
      <c r="AI37" s="126" t="s">
        <v>1044</v>
      </c>
      <c r="AJ37" s="90">
        <f>IF(E35=AI37,2,0)</f>
        <v>0</v>
      </c>
      <c r="AK37" s="86">
        <v>2</v>
      </c>
      <c r="AL37" s="127"/>
      <c r="AM37" s="126" t="s">
        <v>175</v>
      </c>
      <c r="AN37" s="90">
        <f>IF(Z36=AM37,2,0)</f>
        <v>2</v>
      </c>
      <c r="AO37" s="86">
        <v>2</v>
      </c>
      <c r="AZ37" s="2"/>
    </row>
    <row r="38" spans="1:60" ht="15.75" customHeight="1" thickBot="1">
      <c r="A38" s="441"/>
      <c r="B38" s="495" t="s">
        <v>253</v>
      </c>
      <c r="C38" s="422"/>
      <c r="D38" s="422"/>
      <c r="E38" s="829"/>
      <c r="F38" s="830"/>
      <c r="G38" s="830"/>
      <c r="H38" s="831"/>
      <c r="I38" s="829"/>
      <c r="J38" s="830"/>
      <c r="K38" s="830"/>
      <c r="L38" s="831"/>
      <c r="M38" s="829"/>
      <c r="N38" s="830"/>
      <c r="O38" s="830"/>
      <c r="P38" s="831"/>
      <c r="Q38" s="829"/>
      <c r="R38" s="830"/>
      <c r="S38" s="830"/>
      <c r="T38" s="831"/>
      <c r="U38" s="745" t="s">
        <v>14</v>
      </c>
      <c r="V38" s="749"/>
      <c r="W38" s="409"/>
      <c r="X38" s="434"/>
      <c r="AI38" s="296" t="s">
        <v>1031</v>
      </c>
      <c r="AJ38" s="124">
        <f>IF($E$9=AI38,3,0)</f>
        <v>0</v>
      </c>
      <c r="AK38" s="86">
        <v>3</v>
      </c>
      <c r="AM38" s="86" t="s">
        <v>267</v>
      </c>
      <c r="AN38" s="91">
        <f>IF(SUM(AN35:AN37)=0,"",(SUM(AN35:AN37)))</f>
        <v>2</v>
      </c>
      <c r="AO38" s="127"/>
      <c r="BH38" s="31"/>
    </row>
    <row r="39" spans="1:60" ht="15.75" hidden="1" customHeight="1">
      <c r="A39" s="441"/>
      <c r="B39" s="495" t="s">
        <v>254</v>
      </c>
      <c r="C39" s="422"/>
      <c r="D39" s="422"/>
      <c r="E39" s="756"/>
      <c r="F39" s="757"/>
      <c r="G39" s="757"/>
      <c r="H39" s="758"/>
      <c r="I39" s="756"/>
      <c r="J39" s="757"/>
      <c r="K39" s="757"/>
      <c r="L39" s="758"/>
      <c r="M39" s="756"/>
      <c r="N39" s="757"/>
      <c r="O39" s="757"/>
      <c r="P39" s="758"/>
      <c r="Q39" s="756"/>
      <c r="R39" s="757"/>
      <c r="S39" s="757"/>
      <c r="T39" s="758"/>
      <c r="U39" s="745" t="s">
        <v>14</v>
      </c>
      <c r="V39" s="749"/>
      <c r="W39" s="409"/>
      <c r="X39" s="434"/>
      <c r="Y39" s="31"/>
      <c r="AB39" s="31"/>
      <c r="AC39" s="31"/>
      <c r="AD39" s="31"/>
      <c r="AE39" s="31"/>
      <c r="AF39" s="31"/>
      <c r="AG39" s="31"/>
      <c r="AH39" s="31"/>
      <c r="AI39" s="297" t="s">
        <v>1032</v>
      </c>
      <c r="AJ39" s="124">
        <f>IF($E$9=AI39,4,0)</f>
        <v>0</v>
      </c>
      <c r="AK39" s="86">
        <v>4</v>
      </c>
      <c r="AL39" s="127"/>
    </row>
    <row r="40" spans="1:60" ht="15.75" hidden="1" customHeight="1">
      <c r="A40" s="441"/>
      <c r="B40" s="495" t="s">
        <v>255</v>
      </c>
      <c r="C40" s="422"/>
      <c r="D40" s="498"/>
      <c r="E40" s="823"/>
      <c r="F40" s="824"/>
      <c r="G40" s="824"/>
      <c r="H40" s="825"/>
      <c r="I40" s="823"/>
      <c r="J40" s="824"/>
      <c r="K40" s="824"/>
      <c r="L40" s="825"/>
      <c r="M40" s="823"/>
      <c r="N40" s="824"/>
      <c r="O40" s="824"/>
      <c r="P40" s="825"/>
      <c r="Q40" s="823"/>
      <c r="R40" s="824"/>
      <c r="S40" s="824"/>
      <c r="T40" s="825"/>
      <c r="U40" s="745" t="s">
        <v>14</v>
      </c>
      <c r="V40" s="749"/>
      <c r="W40" s="409"/>
      <c r="X40" s="434"/>
      <c r="AB40" s="31"/>
      <c r="AC40" s="31"/>
      <c r="AD40" s="31"/>
      <c r="AE40" s="31"/>
      <c r="AF40" s="31"/>
      <c r="AG40" s="31"/>
      <c r="AH40" s="31"/>
      <c r="AI40" s="86" t="s">
        <v>267</v>
      </c>
      <c r="AJ40" s="91" t="str">
        <f>IF(SUM(AJ35:AJ37)=0,"",(SUM(AJ35:AJ37)))</f>
        <v/>
      </c>
      <c r="AL40" s="127"/>
    </row>
    <row r="41" spans="1:60" ht="15.75" hidden="1" customHeight="1" thickBot="1">
      <c r="A41" s="441"/>
      <c r="B41" s="495" t="s">
        <v>256</v>
      </c>
      <c r="C41" s="422"/>
      <c r="D41" s="498"/>
      <c r="E41" s="779" t="str">
        <f>IF(SUM(E38:H40)=0,"",(SUM(E38:H40)))</f>
        <v/>
      </c>
      <c r="F41" s="780"/>
      <c r="G41" s="780"/>
      <c r="H41" s="781"/>
      <c r="I41" s="779" t="str">
        <f>IF(SUM(I38:L40)=0,"",(SUM(I38:L40)))</f>
        <v/>
      </c>
      <c r="J41" s="780"/>
      <c r="K41" s="780"/>
      <c r="L41" s="781"/>
      <c r="M41" s="779" t="str">
        <f>IF(SUM(M38:P40)=0,"",(SUM(M38:P40)))</f>
        <v/>
      </c>
      <c r="N41" s="780"/>
      <c r="O41" s="780"/>
      <c r="P41" s="781"/>
      <c r="Q41" s="779" t="str">
        <f>IF(SUM(Q38:T40)=0,"",(SUM(Q38:T40)))</f>
        <v/>
      </c>
      <c r="R41" s="780"/>
      <c r="S41" s="780"/>
      <c r="T41" s="781"/>
      <c r="U41" s="745" t="s">
        <v>14</v>
      </c>
      <c r="V41" s="749"/>
      <c r="W41" s="499"/>
      <c r="X41" s="458"/>
      <c r="AB41" s="31"/>
      <c r="AC41" s="31"/>
      <c r="AD41" s="31"/>
      <c r="AE41" s="31"/>
      <c r="AF41" s="31"/>
      <c r="AG41" s="31"/>
      <c r="AH41" s="31"/>
      <c r="AL41" s="127"/>
    </row>
    <row r="42" spans="1:60" ht="15.75" hidden="1" customHeight="1" thickBot="1">
      <c r="A42" s="441"/>
      <c r="B42" s="500" t="s">
        <v>239</v>
      </c>
      <c r="C42" s="501"/>
      <c r="D42" s="502"/>
      <c r="E42" s="719"/>
      <c r="F42" s="720"/>
      <c r="G42" s="720"/>
      <c r="H42" s="720"/>
      <c r="I42" s="721"/>
      <c r="J42" s="503"/>
      <c r="K42" s="503"/>
      <c r="L42" s="503"/>
      <c r="M42" s="503"/>
      <c r="N42" s="503"/>
      <c r="O42" s="503"/>
      <c r="P42" s="503"/>
      <c r="Q42" s="503"/>
      <c r="R42" s="503"/>
      <c r="S42" s="504"/>
      <c r="T42" s="504"/>
      <c r="U42" s="504"/>
      <c r="V42" s="504"/>
      <c r="W42" s="504"/>
      <c r="X42" s="505"/>
      <c r="AI42" s="135"/>
      <c r="AJ42" s="86"/>
      <c r="AK42" s="86">
        <v>0</v>
      </c>
      <c r="AT42" s="79"/>
    </row>
    <row r="43" spans="1:60" ht="15.75" customHeight="1">
      <c r="A43" s="441"/>
      <c r="B43" s="506" t="s">
        <v>1114</v>
      </c>
      <c r="C43" s="432"/>
      <c r="D43" s="432"/>
      <c r="E43" s="298"/>
      <c r="F43" s="507" t="s">
        <v>182</v>
      </c>
      <c r="G43" s="508"/>
      <c r="H43" s="508"/>
      <c r="I43" s="508"/>
      <c r="J43" s="508"/>
      <c r="K43" s="508"/>
      <c r="L43" s="508"/>
      <c r="M43" s="508"/>
      <c r="N43" s="508"/>
      <c r="O43" s="508"/>
      <c r="P43" s="508"/>
      <c r="Q43" s="508"/>
      <c r="R43" s="508"/>
      <c r="S43" s="508"/>
      <c r="T43" s="508"/>
      <c r="U43" s="508"/>
      <c r="V43" s="508"/>
      <c r="W43" s="508"/>
      <c r="X43" s="509"/>
      <c r="AI43" s="87" t="s">
        <v>176</v>
      </c>
      <c r="AJ43" s="90">
        <f>IF(E42=AI43,1,0)</f>
        <v>0</v>
      </c>
      <c r="AK43" s="86">
        <v>1</v>
      </c>
      <c r="AS43" s="47" t="str">
        <f t="shared" ref="AS43" si="2">B43</f>
        <v>(エ)主たる居室の暖房設備・冷房設備に</v>
      </c>
      <c r="AT43" s="94" t="str">
        <f t="shared" ref="AT43" si="3">IF(E43="〇",1,"")</f>
        <v/>
      </c>
      <c r="AU43" s="5" t="s">
        <v>541</v>
      </c>
      <c r="BH43" s="31"/>
    </row>
    <row r="44" spans="1:60" ht="15.75" customHeight="1">
      <c r="A44" s="441"/>
      <c r="B44" s="506" t="s">
        <v>1016</v>
      </c>
      <c r="C44" s="432"/>
      <c r="D44" s="432"/>
      <c r="E44" s="299"/>
      <c r="F44" s="510" t="s">
        <v>183</v>
      </c>
      <c r="G44" s="511"/>
      <c r="H44" s="511"/>
      <c r="I44" s="511"/>
      <c r="J44" s="511"/>
      <c r="K44" s="511"/>
      <c r="L44" s="511"/>
      <c r="M44" s="511"/>
      <c r="N44" s="511"/>
      <c r="O44" s="511"/>
      <c r="P44" s="511"/>
      <c r="Q44" s="511"/>
      <c r="R44" s="511"/>
      <c r="S44" s="511"/>
      <c r="T44" s="511"/>
      <c r="U44" s="511"/>
      <c r="V44" s="511"/>
      <c r="W44" s="511"/>
      <c r="X44" s="512"/>
      <c r="AI44" s="44" t="s">
        <v>1089</v>
      </c>
      <c r="AJ44" s="90">
        <f>IF(E42=AI44,2,0)</f>
        <v>0</v>
      </c>
      <c r="AK44" s="86">
        <v>2</v>
      </c>
      <c r="AS44" s="47" t="str">
        <f t="shared" ref="AS44:AS51" si="4">B44</f>
        <v xml:space="preserve"> 　 係る事項(冷暖房設備機器）</v>
      </c>
      <c r="AT44" s="94" t="str">
        <f t="shared" ref="AT44:AT51" si="5">IF(E44="〇",1,"")</f>
        <v/>
      </c>
      <c r="AU44" s="5" t="s">
        <v>541</v>
      </c>
    </row>
    <row r="45" spans="1:60" ht="15.75" customHeight="1">
      <c r="A45" s="441"/>
      <c r="B45" s="429"/>
      <c r="C45" s="432"/>
      <c r="D45" s="432"/>
      <c r="E45" s="300"/>
      <c r="F45" s="510" t="s">
        <v>184</v>
      </c>
      <c r="G45" s="513"/>
      <c r="H45" s="513"/>
      <c r="I45" s="513"/>
      <c r="J45" s="511"/>
      <c r="K45" s="511"/>
      <c r="L45" s="511"/>
      <c r="M45" s="511"/>
      <c r="N45" s="511"/>
      <c r="O45" s="511"/>
      <c r="P45" s="511"/>
      <c r="Q45" s="511"/>
      <c r="R45" s="511"/>
      <c r="S45" s="511"/>
      <c r="T45" s="511"/>
      <c r="U45" s="511"/>
      <c r="V45" s="511"/>
      <c r="W45" s="511"/>
      <c r="X45" s="512"/>
      <c r="AI45" s="44" t="s">
        <v>705</v>
      </c>
      <c r="AJ45" s="90">
        <f>IF(E42=AI45,3,0)</f>
        <v>0</v>
      </c>
      <c r="AK45" s="86">
        <v>3</v>
      </c>
      <c r="AS45" s="47">
        <f t="shared" si="4"/>
        <v>0</v>
      </c>
      <c r="AT45" s="94" t="str">
        <f t="shared" si="5"/>
        <v/>
      </c>
      <c r="AU45" s="5" t="s">
        <v>541</v>
      </c>
    </row>
    <row r="46" spans="1:60" ht="15.75" customHeight="1">
      <c r="A46" s="441"/>
      <c r="B46" s="429"/>
      <c r="C46" s="432"/>
      <c r="D46" s="432"/>
      <c r="E46" s="300"/>
      <c r="F46" s="510" t="s">
        <v>185</v>
      </c>
      <c r="G46" s="513"/>
      <c r="H46" s="513"/>
      <c r="I46" s="513"/>
      <c r="J46" s="511"/>
      <c r="K46" s="511"/>
      <c r="L46" s="511"/>
      <c r="M46" s="511"/>
      <c r="N46" s="511"/>
      <c r="O46" s="511"/>
      <c r="P46" s="511"/>
      <c r="Q46" s="511"/>
      <c r="R46" s="511"/>
      <c r="S46" s="511"/>
      <c r="T46" s="511"/>
      <c r="U46" s="511"/>
      <c r="V46" s="511"/>
      <c r="W46" s="511"/>
      <c r="X46" s="512"/>
      <c r="AI46" s="44" t="s">
        <v>706</v>
      </c>
      <c r="AJ46" s="90">
        <f>IF(E42=AI46,4,0)</f>
        <v>0</v>
      </c>
      <c r="AK46" s="86">
        <v>4</v>
      </c>
      <c r="AS46" s="47">
        <f t="shared" si="4"/>
        <v>0</v>
      </c>
      <c r="AT46" s="94" t="str">
        <f t="shared" si="5"/>
        <v/>
      </c>
      <c r="AU46" s="5" t="s">
        <v>541</v>
      </c>
    </row>
    <row r="47" spans="1:60" ht="15.75" customHeight="1">
      <c r="A47" s="441"/>
      <c r="B47" s="429"/>
      <c r="C47" s="432"/>
      <c r="D47" s="432"/>
      <c r="E47" s="300"/>
      <c r="F47" s="510" t="s">
        <v>186</v>
      </c>
      <c r="G47" s="511"/>
      <c r="H47" s="511"/>
      <c r="I47" s="511"/>
      <c r="J47" s="511"/>
      <c r="K47" s="511"/>
      <c r="L47" s="511"/>
      <c r="M47" s="511"/>
      <c r="N47" s="511"/>
      <c r="O47" s="511"/>
      <c r="P47" s="511"/>
      <c r="Q47" s="511"/>
      <c r="R47" s="511"/>
      <c r="S47" s="511"/>
      <c r="T47" s="511"/>
      <c r="U47" s="511"/>
      <c r="V47" s="511"/>
      <c r="W47" s="511"/>
      <c r="X47" s="512"/>
      <c r="AA47" s="21"/>
      <c r="AB47" s="21"/>
      <c r="AC47" s="21"/>
      <c r="AD47" s="21"/>
      <c r="AE47" s="21"/>
      <c r="AF47" s="21"/>
      <c r="AG47" s="21"/>
      <c r="AH47" s="21"/>
      <c r="AI47" s="44" t="s">
        <v>707</v>
      </c>
      <c r="AJ47" s="90">
        <f>IF(E42=AI47,5,0)</f>
        <v>0</v>
      </c>
      <c r="AK47" s="86">
        <v>5</v>
      </c>
      <c r="AL47" s="65"/>
      <c r="AS47" s="47">
        <f t="shared" si="4"/>
        <v>0</v>
      </c>
      <c r="AT47" s="94" t="str">
        <f t="shared" si="5"/>
        <v/>
      </c>
      <c r="AU47" s="5" t="s">
        <v>541</v>
      </c>
    </row>
    <row r="48" spans="1:60" ht="15.75" customHeight="1">
      <c r="A48" s="441"/>
      <c r="B48" s="429"/>
      <c r="C48" s="432"/>
      <c r="D48" s="432"/>
      <c r="E48" s="300"/>
      <c r="F48" s="510" t="s">
        <v>187</v>
      </c>
      <c r="G48" s="513"/>
      <c r="H48" s="513"/>
      <c r="I48" s="513"/>
      <c r="J48" s="511"/>
      <c r="K48" s="511"/>
      <c r="L48" s="511"/>
      <c r="M48" s="511"/>
      <c r="N48" s="511"/>
      <c r="O48" s="511"/>
      <c r="P48" s="511"/>
      <c r="Q48" s="511"/>
      <c r="R48" s="511"/>
      <c r="S48" s="511"/>
      <c r="T48" s="511"/>
      <c r="U48" s="511"/>
      <c r="V48" s="511"/>
      <c r="W48" s="511"/>
      <c r="X48" s="512"/>
      <c r="AA48" s="21"/>
      <c r="AB48" s="21"/>
      <c r="AC48" s="21"/>
      <c r="AD48" s="21"/>
      <c r="AE48" s="21"/>
      <c r="AF48" s="21"/>
      <c r="AG48" s="21"/>
      <c r="AH48" s="21"/>
      <c r="AI48" s="44" t="s">
        <v>1090</v>
      </c>
      <c r="AJ48" s="90">
        <f>IF(E42=AI48,6,0)</f>
        <v>0</v>
      </c>
      <c r="AK48" s="86">
        <v>6</v>
      </c>
      <c r="AL48" s="65"/>
      <c r="AS48" s="47">
        <f t="shared" si="4"/>
        <v>0</v>
      </c>
      <c r="AT48" s="94" t="str">
        <f t="shared" si="5"/>
        <v/>
      </c>
      <c r="AU48" s="5" t="s">
        <v>541</v>
      </c>
    </row>
    <row r="49" spans="1:47" ht="15.75" customHeight="1" thickBot="1">
      <c r="A49" s="441"/>
      <c r="B49" s="429"/>
      <c r="C49" s="432"/>
      <c r="D49" s="432"/>
      <c r="E49" s="300"/>
      <c r="F49" s="510" t="s">
        <v>188</v>
      </c>
      <c r="G49" s="511"/>
      <c r="H49" s="432"/>
      <c r="I49" s="432"/>
      <c r="J49" s="432"/>
      <c r="K49" s="432"/>
      <c r="L49" s="432"/>
      <c r="M49" s="432"/>
      <c r="N49" s="432"/>
      <c r="O49" s="432"/>
      <c r="P49" s="432"/>
      <c r="Q49" s="432"/>
      <c r="R49" s="432"/>
      <c r="S49" s="432"/>
      <c r="T49" s="432"/>
      <c r="U49" s="432"/>
      <c r="V49" s="432"/>
      <c r="W49" s="432"/>
      <c r="X49" s="434"/>
      <c r="AA49" s="21"/>
      <c r="AB49" s="21"/>
      <c r="AC49" s="21"/>
      <c r="AD49" s="21"/>
      <c r="AE49" s="21"/>
      <c r="AF49" s="21"/>
      <c r="AG49" s="21"/>
      <c r="AH49" s="21"/>
      <c r="AI49" s="44" t="s">
        <v>884</v>
      </c>
      <c r="AJ49" s="90">
        <f>IF(E42=AI49,7,0)</f>
        <v>0</v>
      </c>
      <c r="AK49" s="86">
        <v>7</v>
      </c>
      <c r="AL49" s="65"/>
      <c r="AS49" s="47">
        <f t="shared" si="4"/>
        <v>0</v>
      </c>
      <c r="AT49" s="94" t="str">
        <f t="shared" si="5"/>
        <v/>
      </c>
      <c r="AU49" s="5" t="s">
        <v>541</v>
      </c>
    </row>
    <row r="50" spans="1:47" ht="15.75" customHeight="1" thickBot="1">
      <c r="A50" s="441"/>
      <c r="B50" s="514"/>
      <c r="C50" s="431"/>
      <c r="D50" s="420"/>
      <c r="E50" s="301"/>
      <c r="F50" s="515" t="s">
        <v>3</v>
      </c>
      <c r="G50" s="432"/>
      <c r="H50" s="820"/>
      <c r="I50" s="821"/>
      <c r="J50" s="821"/>
      <c r="K50" s="821"/>
      <c r="L50" s="821"/>
      <c r="M50" s="821"/>
      <c r="N50" s="821"/>
      <c r="O50" s="821"/>
      <c r="P50" s="821"/>
      <c r="Q50" s="821"/>
      <c r="R50" s="821"/>
      <c r="S50" s="821"/>
      <c r="T50" s="821"/>
      <c r="U50" s="821"/>
      <c r="V50" s="821"/>
      <c r="W50" s="821"/>
      <c r="X50" s="822"/>
      <c r="AI50" s="44" t="s">
        <v>885</v>
      </c>
      <c r="AJ50" s="90">
        <f>IF(E42=AI50,8,0)</f>
        <v>0</v>
      </c>
      <c r="AK50" s="86">
        <v>8</v>
      </c>
      <c r="AS50" s="47">
        <f t="shared" si="4"/>
        <v>0</v>
      </c>
      <c r="AT50" s="94" t="str">
        <f t="shared" si="5"/>
        <v/>
      </c>
      <c r="AU50" s="5" t="s">
        <v>541</v>
      </c>
    </row>
    <row r="51" spans="1:47" ht="15.75" customHeight="1" thickBot="1">
      <c r="A51" s="441"/>
      <c r="B51" s="514" t="s">
        <v>1115</v>
      </c>
      <c r="C51" s="431"/>
      <c r="D51" s="431"/>
      <c r="E51" s="302"/>
      <c r="F51" s="516" t="s">
        <v>1017</v>
      </c>
      <c r="G51" s="504"/>
      <c r="H51" s="431"/>
      <c r="I51" s="431"/>
      <c r="J51" s="431"/>
      <c r="K51" s="431"/>
      <c r="L51" s="431"/>
      <c r="M51" s="431"/>
      <c r="N51" s="431"/>
      <c r="O51" s="431"/>
      <c r="P51" s="431"/>
      <c r="Q51" s="431"/>
      <c r="R51" s="431"/>
      <c r="S51" s="431"/>
      <c r="T51" s="431"/>
      <c r="U51" s="431"/>
      <c r="V51" s="431"/>
      <c r="W51" s="431"/>
      <c r="X51" s="458"/>
      <c r="AI51" s="45" t="s">
        <v>886</v>
      </c>
      <c r="AJ51" s="90">
        <f>IF(E42=AI51,9,0)</f>
        <v>0</v>
      </c>
      <c r="AK51" s="86">
        <v>9</v>
      </c>
      <c r="AS51" s="47" t="str">
        <f t="shared" si="4"/>
        <v>(オ)換気設備に係る事項</v>
      </c>
      <c r="AT51" s="94" t="str">
        <f t="shared" si="5"/>
        <v/>
      </c>
      <c r="AU51" s="5" t="s">
        <v>541</v>
      </c>
    </row>
    <row r="52" spans="1:47" ht="15.75" customHeight="1" thickBot="1">
      <c r="A52" s="441"/>
      <c r="B52" s="429" t="s">
        <v>1116</v>
      </c>
      <c r="C52" s="432"/>
      <c r="D52" s="432"/>
      <c r="E52" s="412"/>
      <c r="F52" s="517"/>
      <c r="G52" s="433"/>
      <c r="H52" s="432"/>
      <c r="I52" s="432"/>
      <c r="J52" s="432"/>
      <c r="K52" s="432"/>
      <c r="L52" s="432"/>
      <c r="M52" s="432"/>
      <c r="N52" s="432"/>
      <c r="O52" s="432"/>
      <c r="P52" s="432"/>
      <c r="Q52" s="432"/>
      <c r="R52" s="432"/>
      <c r="S52" s="432"/>
      <c r="T52" s="432"/>
      <c r="U52" s="432"/>
      <c r="V52" s="432"/>
      <c r="W52" s="432"/>
      <c r="X52" s="434"/>
      <c r="AI52" s="86" t="s">
        <v>267</v>
      </c>
      <c r="AJ52" s="91" t="str">
        <f>IF(SUM(AJ42:AJ51)=0,"",(SUM(AJ42:AJ51)))</f>
        <v/>
      </c>
      <c r="AT52" s="79"/>
    </row>
    <row r="53" spans="1:47" ht="15.75" customHeight="1">
      <c r="A53" s="441"/>
      <c r="B53" s="518" t="s">
        <v>1052</v>
      </c>
      <c r="C53" s="433"/>
      <c r="D53" s="519"/>
      <c r="E53" s="298"/>
      <c r="F53" s="507" t="s">
        <v>189</v>
      </c>
      <c r="G53" s="520"/>
      <c r="H53" s="520"/>
      <c r="I53" s="520"/>
      <c r="J53" s="520"/>
      <c r="K53" s="508"/>
      <c r="L53" s="508"/>
      <c r="M53" s="508"/>
      <c r="N53" s="508"/>
      <c r="O53" s="508"/>
      <c r="P53" s="508"/>
      <c r="Q53" s="508"/>
      <c r="R53" s="508"/>
      <c r="S53" s="508"/>
      <c r="T53" s="508"/>
      <c r="U53" s="508"/>
      <c r="V53" s="508"/>
      <c r="W53" s="508"/>
      <c r="X53" s="509"/>
      <c r="AS53" s="47" t="str">
        <f t="shared" ref="AS53" si="6">B53</f>
        <v>　   a 熱源機の分類</v>
      </c>
      <c r="AT53" s="94" t="str">
        <f t="shared" ref="AT53" si="7">IF(E53="〇",1,"")</f>
        <v/>
      </c>
      <c r="AU53" s="5" t="s">
        <v>541</v>
      </c>
    </row>
    <row r="54" spans="1:47" ht="15.75" customHeight="1">
      <c r="A54" s="441"/>
      <c r="B54" s="429"/>
      <c r="C54" s="432"/>
      <c r="D54" s="418"/>
      <c r="E54" s="299"/>
      <c r="F54" s="510" t="s">
        <v>190</v>
      </c>
      <c r="G54" s="521"/>
      <c r="H54" s="521"/>
      <c r="I54" s="521"/>
      <c r="J54" s="521"/>
      <c r="K54" s="511"/>
      <c r="L54" s="511"/>
      <c r="M54" s="511"/>
      <c r="N54" s="511"/>
      <c r="O54" s="511"/>
      <c r="P54" s="511"/>
      <c r="Q54" s="511"/>
      <c r="R54" s="511"/>
      <c r="S54" s="511"/>
      <c r="T54" s="511"/>
      <c r="U54" s="511"/>
      <c r="V54" s="511"/>
      <c r="W54" s="511"/>
      <c r="X54" s="512"/>
      <c r="AS54" s="47">
        <f t="shared" ref="AS54:AS64" si="8">B54</f>
        <v>0</v>
      </c>
      <c r="AT54" s="94" t="str">
        <f t="shared" ref="AT54:AT64" si="9">IF(E54="〇",1,"")</f>
        <v/>
      </c>
      <c r="AU54" s="5" t="s">
        <v>541</v>
      </c>
    </row>
    <row r="55" spans="1:47" ht="15.75" customHeight="1">
      <c r="A55" s="441"/>
      <c r="B55" s="514"/>
      <c r="C55" s="431"/>
      <c r="D55" s="420"/>
      <c r="E55" s="303"/>
      <c r="F55" s="265" t="s">
        <v>12</v>
      </c>
      <c r="G55" s="522"/>
      <c r="H55" s="522"/>
      <c r="I55" s="522"/>
      <c r="J55" s="265"/>
      <c r="K55" s="431"/>
      <c r="L55" s="431"/>
      <c r="M55" s="431"/>
      <c r="N55" s="523"/>
      <c r="O55" s="523"/>
      <c r="P55" s="523"/>
      <c r="Q55" s="523"/>
      <c r="R55" s="523"/>
      <c r="S55" s="523"/>
      <c r="T55" s="523"/>
      <c r="U55" s="523"/>
      <c r="V55" s="523"/>
      <c r="W55" s="523"/>
      <c r="X55" s="524"/>
      <c r="AS55" s="47">
        <f t="shared" si="8"/>
        <v>0</v>
      </c>
      <c r="AT55" s="94" t="str">
        <f t="shared" si="9"/>
        <v/>
      </c>
      <c r="AU55" s="5" t="s">
        <v>541</v>
      </c>
    </row>
    <row r="56" spans="1:47" ht="15.75" customHeight="1">
      <c r="A56" s="441"/>
      <c r="B56" s="518" t="s">
        <v>1053</v>
      </c>
      <c r="C56" s="432"/>
      <c r="D56" s="432"/>
      <c r="E56" s="304"/>
      <c r="F56" s="525" t="s">
        <v>191</v>
      </c>
      <c r="G56" s="526"/>
      <c r="H56" s="526"/>
      <c r="I56" s="526"/>
      <c r="J56" s="526"/>
      <c r="K56" s="527"/>
      <c r="L56" s="527"/>
      <c r="M56" s="527"/>
      <c r="N56" s="527"/>
      <c r="O56" s="527"/>
      <c r="P56" s="527"/>
      <c r="Q56" s="527"/>
      <c r="R56" s="527"/>
      <c r="S56" s="527"/>
      <c r="T56" s="527"/>
      <c r="U56" s="527"/>
      <c r="V56" s="527"/>
      <c r="W56" s="527"/>
      <c r="X56" s="528"/>
      <c r="AS56" s="47" t="str">
        <f t="shared" si="8"/>
        <v>　   b 熱源機の種類</v>
      </c>
      <c r="AT56" s="94" t="str">
        <f t="shared" si="9"/>
        <v/>
      </c>
      <c r="AU56" s="5" t="s">
        <v>541</v>
      </c>
    </row>
    <row r="57" spans="1:47" ht="15.75" customHeight="1">
      <c r="A57" s="441"/>
      <c r="B57" s="429"/>
      <c r="C57" s="432"/>
      <c r="D57" s="432"/>
      <c r="E57" s="300"/>
      <c r="F57" s="510" t="s">
        <v>192</v>
      </c>
      <c r="G57" s="521"/>
      <c r="H57" s="521"/>
      <c r="I57" s="521"/>
      <c r="J57" s="521"/>
      <c r="K57" s="511"/>
      <c r="L57" s="511"/>
      <c r="M57" s="511"/>
      <c r="N57" s="511"/>
      <c r="O57" s="511"/>
      <c r="P57" s="511"/>
      <c r="Q57" s="511"/>
      <c r="R57" s="511"/>
      <c r="S57" s="511"/>
      <c r="T57" s="511"/>
      <c r="U57" s="511"/>
      <c r="V57" s="511"/>
      <c r="W57" s="511"/>
      <c r="X57" s="512"/>
      <c r="AS57" s="47">
        <f t="shared" si="8"/>
        <v>0</v>
      </c>
      <c r="AT57" s="94" t="str">
        <f t="shared" si="9"/>
        <v/>
      </c>
      <c r="AU57" s="5" t="s">
        <v>541</v>
      </c>
    </row>
    <row r="58" spans="1:47" ht="15.75" customHeight="1">
      <c r="A58" s="441"/>
      <c r="B58" s="429"/>
      <c r="C58" s="432"/>
      <c r="D58" s="432"/>
      <c r="E58" s="299"/>
      <c r="F58" s="510" t="s">
        <v>193</v>
      </c>
      <c r="G58" s="521"/>
      <c r="H58" s="521"/>
      <c r="I58" s="521"/>
      <c r="J58" s="521"/>
      <c r="K58" s="511"/>
      <c r="L58" s="511"/>
      <c r="M58" s="511"/>
      <c r="N58" s="511"/>
      <c r="O58" s="511"/>
      <c r="P58" s="511"/>
      <c r="Q58" s="511"/>
      <c r="R58" s="511"/>
      <c r="S58" s="511"/>
      <c r="T58" s="511"/>
      <c r="U58" s="511"/>
      <c r="V58" s="511"/>
      <c r="W58" s="511"/>
      <c r="X58" s="512"/>
      <c r="AS58" s="47">
        <f t="shared" si="8"/>
        <v>0</v>
      </c>
      <c r="AT58" s="94" t="str">
        <f t="shared" si="9"/>
        <v/>
      </c>
      <c r="AU58" s="5" t="s">
        <v>541</v>
      </c>
    </row>
    <row r="59" spans="1:47" ht="15.75" customHeight="1">
      <c r="A59" s="441"/>
      <c r="B59" s="429"/>
      <c r="C59" s="432"/>
      <c r="D59" s="418"/>
      <c r="E59" s="300"/>
      <c r="F59" s="510" t="s">
        <v>194</v>
      </c>
      <c r="G59" s="529"/>
      <c r="H59" s="529"/>
      <c r="I59" s="529"/>
      <c r="J59" s="521"/>
      <c r="K59" s="511"/>
      <c r="L59" s="511"/>
      <c r="M59" s="511"/>
      <c r="N59" s="511"/>
      <c r="O59" s="511"/>
      <c r="P59" s="511"/>
      <c r="Q59" s="511"/>
      <c r="R59" s="511"/>
      <c r="S59" s="511"/>
      <c r="T59" s="511"/>
      <c r="U59" s="511"/>
      <c r="V59" s="511"/>
      <c r="W59" s="511"/>
      <c r="X59" s="512"/>
      <c r="AS59" s="47">
        <f t="shared" si="8"/>
        <v>0</v>
      </c>
      <c r="AT59" s="94" t="str">
        <f t="shared" si="9"/>
        <v/>
      </c>
      <c r="AU59" s="5" t="s">
        <v>541</v>
      </c>
    </row>
    <row r="60" spans="1:47" ht="15.75" customHeight="1">
      <c r="A60" s="441"/>
      <c r="B60" s="514"/>
      <c r="C60" s="431"/>
      <c r="D60" s="420"/>
      <c r="E60" s="305"/>
      <c r="F60" s="265" t="s">
        <v>195</v>
      </c>
      <c r="G60" s="265"/>
      <c r="H60" s="265"/>
      <c r="I60" s="265"/>
      <c r="J60" s="265"/>
      <c r="K60" s="431"/>
      <c r="L60" s="431"/>
      <c r="M60" s="431"/>
      <c r="N60" s="431"/>
      <c r="O60" s="523"/>
      <c r="P60" s="431"/>
      <c r="Q60" s="431"/>
      <c r="R60" s="431"/>
      <c r="S60" s="431"/>
      <c r="T60" s="431"/>
      <c r="U60" s="431"/>
      <c r="V60" s="431"/>
      <c r="W60" s="431"/>
      <c r="X60" s="458"/>
      <c r="AS60" s="47">
        <f t="shared" si="8"/>
        <v>0</v>
      </c>
      <c r="AT60" s="94" t="str">
        <f t="shared" si="9"/>
        <v/>
      </c>
      <c r="AU60" s="5" t="s">
        <v>541</v>
      </c>
    </row>
    <row r="61" spans="1:47" ht="15.75" customHeight="1">
      <c r="A61" s="441"/>
      <c r="B61" s="530" t="s">
        <v>1054</v>
      </c>
      <c r="C61" s="504"/>
      <c r="D61" s="504"/>
      <c r="E61" s="306"/>
      <c r="F61" s="516" t="s">
        <v>1018</v>
      </c>
      <c r="G61" s="531"/>
      <c r="H61" s="531"/>
      <c r="I61" s="531"/>
      <c r="J61" s="445"/>
      <c r="K61" s="504"/>
      <c r="L61" s="504"/>
      <c r="M61" s="504"/>
      <c r="N61" s="503"/>
      <c r="O61" s="503"/>
      <c r="P61" s="503"/>
      <c r="Q61" s="503"/>
      <c r="R61" s="503"/>
      <c r="S61" s="503"/>
      <c r="T61" s="503"/>
      <c r="U61" s="503"/>
      <c r="V61" s="503"/>
      <c r="W61" s="503"/>
      <c r="X61" s="532"/>
      <c r="AS61" s="47" t="str">
        <f t="shared" si="8"/>
        <v>　   c 台所水栓</v>
      </c>
      <c r="AT61" s="94" t="str">
        <f t="shared" si="9"/>
        <v/>
      </c>
      <c r="AU61" s="5" t="s">
        <v>541</v>
      </c>
    </row>
    <row r="62" spans="1:47" ht="15.75" customHeight="1">
      <c r="A62" s="441"/>
      <c r="B62" s="533" t="s">
        <v>1055</v>
      </c>
      <c r="C62" s="433"/>
      <c r="D62" s="433"/>
      <c r="E62" s="307"/>
      <c r="F62" s="507" t="s">
        <v>196</v>
      </c>
      <c r="G62" s="534"/>
      <c r="H62" s="534"/>
      <c r="I62" s="534"/>
      <c r="J62" s="520"/>
      <c r="K62" s="508"/>
      <c r="L62" s="508"/>
      <c r="M62" s="508"/>
      <c r="N62" s="508"/>
      <c r="O62" s="508"/>
      <c r="P62" s="508"/>
      <c r="Q62" s="508"/>
      <c r="R62" s="508"/>
      <c r="S62" s="508"/>
      <c r="T62" s="508"/>
      <c r="U62" s="508"/>
      <c r="V62" s="508"/>
      <c r="W62" s="508"/>
      <c r="X62" s="509"/>
      <c r="AS62" s="47" t="str">
        <f t="shared" si="8"/>
        <v>　   d 浴室シャワー水栓</v>
      </c>
      <c r="AT62" s="94" t="str">
        <f t="shared" si="9"/>
        <v/>
      </c>
      <c r="AU62" s="5" t="s">
        <v>541</v>
      </c>
    </row>
    <row r="63" spans="1:47" ht="15.75" customHeight="1">
      <c r="A63" s="441"/>
      <c r="B63" s="535"/>
      <c r="C63" s="431"/>
      <c r="D63" s="420"/>
      <c r="E63" s="305"/>
      <c r="F63" s="265" t="s">
        <v>197</v>
      </c>
      <c r="G63" s="265"/>
      <c r="H63" s="265"/>
      <c r="I63" s="265"/>
      <c r="J63" s="265"/>
      <c r="K63" s="431"/>
      <c r="L63" s="431"/>
      <c r="M63" s="431"/>
      <c r="N63" s="431"/>
      <c r="O63" s="523"/>
      <c r="P63" s="431"/>
      <c r="Q63" s="431"/>
      <c r="R63" s="431"/>
      <c r="S63" s="431"/>
      <c r="T63" s="431"/>
      <c r="U63" s="431"/>
      <c r="V63" s="431"/>
      <c r="W63" s="431"/>
      <c r="X63" s="458"/>
      <c r="AS63" s="47">
        <f t="shared" si="8"/>
        <v>0</v>
      </c>
      <c r="AT63" s="94" t="str">
        <f t="shared" si="9"/>
        <v/>
      </c>
      <c r="AU63" s="5" t="s">
        <v>541</v>
      </c>
    </row>
    <row r="64" spans="1:47" ht="15.75" customHeight="1" thickBot="1">
      <c r="A64" s="441"/>
      <c r="B64" s="467" t="s">
        <v>1056</v>
      </c>
      <c r="C64" s="432"/>
      <c r="D64" s="432"/>
      <c r="E64" s="308"/>
      <c r="F64" s="515" t="s">
        <v>1018</v>
      </c>
      <c r="G64" s="341"/>
      <c r="H64" s="341"/>
      <c r="I64" s="341"/>
      <c r="J64" s="346"/>
      <c r="K64" s="432"/>
      <c r="L64" s="432"/>
      <c r="M64" s="432"/>
      <c r="N64" s="536"/>
      <c r="O64" s="536"/>
      <c r="P64" s="536"/>
      <c r="Q64" s="536"/>
      <c r="R64" s="536"/>
      <c r="S64" s="536"/>
      <c r="T64" s="536"/>
      <c r="U64" s="536"/>
      <c r="V64" s="536"/>
      <c r="W64" s="536"/>
      <c r="X64" s="537"/>
      <c r="AA64" s="2"/>
      <c r="AB64" s="2"/>
      <c r="AC64" s="2"/>
      <c r="AD64" s="2"/>
      <c r="AE64" s="2"/>
      <c r="AF64" s="2"/>
      <c r="AG64" s="2"/>
      <c r="AH64" s="2"/>
      <c r="AI64" s="2"/>
      <c r="AJ64" s="2"/>
      <c r="AK64" s="2"/>
      <c r="AL64" s="2"/>
      <c r="AS64" s="47" t="str">
        <f t="shared" si="8"/>
        <v>　   e 洗面水栓</v>
      </c>
      <c r="AT64" s="94" t="str">
        <f t="shared" si="9"/>
        <v/>
      </c>
      <c r="AU64" s="5" t="s">
        <v>541</v>
      </c>
    </row>
    <row r="65" spans="1:53" ht="15.75" customHeight="1" thickBot="1">
      <c r="A65" s="441"/>
      <c r="B65" s="839" t="s">
        <v>1117</v>
      </c>
      <c r="C65" s="840"/>
      <c r="D65" s="840"/>
      <c r="E65" s="841"/>
      <c r="F65" s="840"/>
      <c r="G65" s="840"/>
      <c r="H65" s="840"/>
      <c r="I65" s="840"/>
      <c r="J65" s="840"/>
      <c r="K65" s="840"/>
      <c r="L65" s="840"/>
      <c r="M65" s="840"/>
      <c r="N65" s="840"/>
      <c r="O65" s="840"/>
      <c r="P65" s="840"/>
      <c r="Q65" s="840"/>
      <c r="R65" s="840"/>
      <c r="S65" s="840"/>
      <c r="T65" s="840"/>
      <c r="U65" s="840"/>
      <c r="V65" s="840"/>
      <c r="W65" s="840"/>
      <c r="X65" s="842"/>
    </row>
    <row r="66" spans="1:53" ht="15.75" customHeight="1" thickBot="1">
      <c r="A66" s="441"/>
      <c r="B66" s="538" t="s">
        <v>1057</v>
      </c>
      <c r="C66" s="425"/>
      <c r="D66" s="539"/>
      <c r="E66" s="309"/>
      <c r="F66" s="445" t="s">
        <v>198</v>
      </c>
      <c r="G66" s="540"/>
      <c r="H66" s="540"/>
      <c r="I66" s="540"/>
      <c r="J66" s="540"/>
      <c r="K66" s="540"/>
      <c r="L66" s="540"/>
      <c r="M66" s="540"/>
      <c r="N66" s="540"/>
      <c r="O66" s="540"/>
      <c r="P66" s="540"/>
      <c r="Q66" s="540"/>
      <c r="R66" s="540"/>
      <c r="S66" s="540"/>
      <c r="T66" s="540"/>
      <c r="U66" s="540"/>
      <c r="V66" s="540"/>
      <c r="W66" s="540"/>
      <c r="X66" s="541"/>
      <c r="AS66" s="47" t="str">
        <f t="shared" ref="AS66" si="10">B66</f>
        <v>　   a 照明器具</v>
      </c>
      <c r="AT66" s="94" t="str">
        <f t="shared" ref="AT66" si="11">IF(E66="〇",1,"")</f>
        <v/>
      </c>
      <c r="AU66" s="5" t="s">
        <v>541</v>
      </c>
    </row>
    <row r="67" spans="1:53" ht="15.75" customHeight="1" thickBot="1">
      <c r="A67" s="441"/>
      <c r="B67" s="538" t="s">
        <v>1058</v>
      </c>
      <c r="C67" s="425"/>
      <c r="D67" s="425"/>
      <c r="E67" s="302"/>
      <c r="F67" s="542" t="s">
        <v>199</v>
      </c>
      <c r="G67" s="504"/>
      <c r="H67" s="504"/>
      <c r="I67" s="504"/>
      <c r="J67" s="504"/>
      <c r="K67" s="504"/>
      <c r="L67" s="504"/>
      <c r="M67" s="504"/>
      <c r="N67" s="504"/>
      <c r="O67" s="504"/>
      <c r="P67" s="504"/>
      <c r="Q67" s="504"/>
      <c r="R67" s="504"/>
      <c r="S67" s="504"/>
      <c r="T67" s="504"/>
      <c r="U67" s="504"/>
      <c r="V67" s="504"/>
      <c r="W67" s="504"/>
      <c r="X67" s="505"/>
      <c r="Z67" s="19"/>
      <c r="AS67" s="47" t="str">
        <f t="shared" ref="AS67" si="12">B67</f>
        <v>　   b 制御システムの構築に係る事項</v>
      </c>
      <c r="AT67" s="94" t="str">
        <f t="shared" ref="AT67" si="13">IF(E67="〇",1,"")</f>
        <v/>
      </c>
      <c r="AU67" s="5" t="s">
        <v>541</v>
      </c>
    </row>
    <row r="68" spans="1:53" ht="8.25" customHeight="1">
      <c r="A68" s="414"/>
      <c r="B68" s="422"/>
      <c r="C68" s="422"/>
      <c r="D68" s="422"/>
      <c r="E68" s="432"/>
      <c r="F68" s="432"/>
      <c r="G68" s="432"/>
      <c r="H68" s="432"/>
      <c r="I68" s="432"/>
      <c r="J68" s="432"/>
      <c r="K68" s="432"/>
      <c r="L68" s="432"/>
      <c r="M68" s="432"/>
      <c r="N68" s="432"/>
      <c r="O68" s="432"/>
      <c r="P68" s="432"/>
      <c r="Q68" s="432"/>
      <c r="R68" s="432"/>
      <c r="S68" s="432"/>
      <c r="T68" s="432"/>
      <c r="U68" s="432"/>
      <c r="V68" s="432"/>
      <c r="W68" s="432"/>
      <c r="X68" s="432"/>
    </row>
    <row r="69" spans="1:53" s="1" customFormat="1" ht="15.75" customHeight="1" thickBot="1">
      <c r="A69" s="545"/>
      <c r="B69" s="423" t="s">
        <v>1228</v>
      </c>
      <c r="C69" s="647"/>
      <c r="D69" s="647"/>
      <c r="E69" s="546"/>
      <c r="F69" s="546"/>
      <c r="G69" s="546"/>
      <c r="H69" s="546"/>
      <c r="I69" s="546"/>
      <c r="J69" s="546"/>
      <c r="K69" s="546"/>
      <c r="L69" s="546"/>
      <c r="M69" s="546"/>
      <c r="N69" s="546"/>
      <c r="O69" s="546"/>
      <c r="P69" s="550"/>
      <c r="Q69" s="550"/>
      <c r="R69" s="550"/>
      <c r="S69" s="546"/>
      <c r="T69" s="546"/>
      <c r="U69" s="546"/>
      <c r="V69" s="546"/>
      <c r="W69" s="546"/>
      <c r="X69" s="547"/>
    </row>
    <row r="70" spans="1:53" ht="15.75" customHeight="1" thickBot="1">
      <c r="A70" s="414"/>
      <c r="B70" s="846" t="s">
        <v>1229</v>
      </c>
      <c r="C70" s="847"/>
      <c r="D70" s="847"/>
      <c r="E70" s="730"/>
      <c r="F70" s="731"/>
      <c r="G70" s="732"/>
      <c r="H70" s="725" t="s">
        <v>79</v>
      </c>
      <c r="I70" s="726"/>
      <c r="J70" s="848"/>
      <c r="K70" s="849"/>
      <c r="L70" s="849"/>
      <c r="M70" s="849"/>
      <c r="N70" s="850"/>
      <c r="O70" s="543" t="s">
        <v>80</v>
      </c>
      <c r="P70" s="730" t="str">
        <f>IF(E70="","",E70)</f>
        <v/>
      </c>
      <c r="Q70" s="731"/>
      <c r="R70" s="732"/>
      <c r="S70" s="725" t="s">
        <v>79</v>
      </c>
      <c r="T70" s="726"/>
      <c r="U70" s="497"/>
      <c r="V70" s="497"/>
      <c r="W70" s="497"/>
      <c r="X70" s="557"/>
      <c r="AA70" s="87" t="s">
        <v>5</v>
      </c>
      <c r="AB70" s="90">
        <f>IF(Z73=AA70,2,0)</f>
        <v>0</v>
      </c>
      <c r="AC70" s="86">
        <v>2</v>
      </c>
      <c r="AD70" s="86"/>
      <c r="AE70" s="67" t="s">
        <v>1</v>
      </c>
      <c r="AF70" s="90" t="e">
        <f>IF(#REF!=AE70,2,0)</f>
        <v>#REF!</v>
      </c>
      <c r="AG70" s="86">
        <v>2</v>
      </c>
      <c r="AI70" s="126" t="s">
        <v>164</v>
      </c>
      <c r="AN70" s="130"/>
      <c r="AO70" s="130"/>
      <c r="AP70" s="7"/>
      <c r="AQ70" s="7"/>
      <c r="AR70" s="7"/>
      <c r="AS70" s="7"/>
      <c r="AU70" s="7"/>
      <c r="AW70" s="40"/>
      <c r="AZ70" s="32" t="s">
        <v>51</v>
      </c>
    </row>
    <row r="71" spans="1:53" ht="15.75" customHeight="1" thickBot="1">
      <c r="A71" s="414"/>
      <c r="B71" s="727" t="s">
        <v>1230</v>
      </c>
      <c r="C71" s="728"/>
      <c r="D71" s="729"/>
      <c r="E71" s="730"/>
      <c r="F71" s="731"/>
      <c r="G71" s="732"/>
      <c r="H71" s="733" t="s">
        <v>81</v>
      </c>
      <c r="I71" s="734"/>
      <c r="J71" s="648" t="s">
        <v>82</v>
      </c>
      <c r="K71" s="735">
        <v>9.76</v>
      </c>
      <c r="L71" s="735"/>
      <c r="M71" s="735" t="s">
        <v>83</v>
      </c>
      <c r="N71" s="735"/>
      <c r="O71" s="543" t="s">
        <v>80</v>
      </c>
      <c r="P71" s="730" t="str">
        <f>IF(E71="","",ROUNDDOWN(E71/9.76,1))</f>
        <v/>
      </c>
      <c r="Q71" s="731"/>
      <c r="R71" s="732"/>
      <c r="S71" s="733" t="s">
        <v>79</v>
      </c>
      <c r="T71" s="734"/>
      <c r="U71" s="497"/>
      <c r="V71" s="497"/>
      <c r="W71" s="497"/>
      <c r="X71" s="557"/>
      <c r="AA71" s="88" t="s">
        <v>268</v>
      </c>
      <c r="AB71" s="90">
        <f>IF(Z73=AA71,4,0)</f>
        <v>0</v>
      </c>
      <c r="AC71" s="86">
        <v>4</v>
      </c>
      <c r="AD71" s="86"/>
      <c r="AE71" s="66" t="s">
        <v>2</v>
      </c>
      <c r="AF71" s="90" t="e">
        <f>IF(#REF!=AE71,3,0)</f>
        <v>#REF!</v>
      </c>
      <c r="AG71" s="86">
        <v>3</v>
      </c>
      <c r="AH71" s="31"/>
      <c r="AJ71" s="127"/>
      <c r="AK71" s="127"/>
      <c r="AL71" s="127"/>
      <c r="AN71" s="130"/>
      <c r="AO71" s="130"/>
      <c r="AP71" s="7"/>
      <c r="AQ71" s="7"/>
      <c r="AR71" s="7"/>
      <c r="AS71" s="7"/>
      <c r="AU71" s="7"/>
      <c r="AW71" s="40"/>
      <c r="AZ71" s="23" t="s">
        <v>0</v>
      </c>
      <c r="BA71" s="25">
        <f>IF(SUM(BA72:BA73)=0,1,0)</f>
        <v>1</v>
      </c>
    </row>
    <row r="72" spans="1:53" ht="15.75" customHeight="1" thickBot="1">
      <c r="A72" s="414"/>
      <c r="B72" s="653" t="s">
        <v>1231</v>
      </c>
      <c r="C72" s="560"/>
      <c r="D72" s="561"/>
      <c r="E72" s="736"/>
      <c r="F72" s="737"/>
      <c r="G72" s="737"/>
      <c r="H72" s="725" t="s">
        <v>81</v>
      </c>
      <c r="I72" s="738"/>
      <c r="J72" s="648" t="s">
        <v>82</v>
      </c>
      <c r="K72" s="735">
        <v>9.76</v>
      </c>
      <c r="L72" s="735"/>
      <c r="M72" s="735" t="s">
        <v>83</v>
      </c>
      <c r="N72" s="735"/>
      <c r="O72" s="543" t="s">
        <v>80</v>
      </c>
      <c r="P72" s="730" t="str">
        <f>IF(E72="","",ROUNDDOWN(E72/9.76,1))</f>
        <v/>
      </c>
      <c r="Q72" s="731"/>
      <c r="R72" s="732"/>
      <c r="S72" s="733" t="s">
        <v>79</v>
      </c>
      <c r="T72" s="734"/>
      <c r="U72" s="497"/>
      <c r="V72" s="497"/>
      <c r="W72" s="497"/>
      <c r="X72" s="557"/>
      <c r="AA72" s="86" t="s">
        <v>267</v>
      </c>
      <c r="AB72" s="91">
        <f>SUM(AB70:AB71)</f>
        <v>0</v>
      </c>
      <c r="AC72" s="86"/>
      <c r="AD72" s="86"/>
      <c r="AE72" s="86" t="s">
        <v>267</v>
      </c>
      <c r="AF72" s="91" t="e">
        <f ca="1">IF(SUM(AF5:AF71)=0,"",(SUM(AF5:AF71)))</f>
        <v>#N/A</v>
      </c>
      <c r="AG72" s="86"/>
      <c r="AH72" s="31"/>
      <c r="AJ72" s="127"/>
      <c r="AK72" s="127"/>
      <c r="AL72" s="127"/>
      <c r="AN72" s="130"/>
      <c r="AO72" s="130"/>
      <c r="AP72" s="7"/>
      <c r="AQ72" s="7"/>
      <c r="AR72" s="7"/>
      <c r="AS72" s="7"/>
      <c r="AU72" s="7"/>
      <c r="AW72" s="40"/>
      <c r="AZ72" s="20" t="s">
        <v>1</v>
      </c>
      <c r="BA72" s="33">
        <f>IF(AND(P75&gt;0,P75&lt;10),1,0)</f>
        <v>0</v>
      </c>
    </row>
    <row r="73" spans="1:53" ht="15.75" customHeight="1" thickBot="1">
      <c r="A73" s="414"/>
      <c r="B73" s="562" t="s">
        <v>1232</v>
      </c>
      <c r="C73" s="563"/>
      <c r="D73" s="564"/>
      <c r="E73" s="759"/>
      <c r="F73" s="760"/>
      <c r="G73" s="761"/>
      <c r="H73" s="753" t="s">
        <v>81</v>
      </c>
      <c r="I73" s="755"/>
      <c r="J73" s="565" t="str">
        <f>IF(H73=AI70,"","÷")</f>
        <v>÷</v>
      </c>
      <c r="K73" s="762" t="str">
        <f>IF(H73=AI70,"","9.76")</f>
        <v>9.76</v>
      </c>
      <c r="L73" s="762"/>
      <c r="M73" s="762" t="str">
        <f>IF(H73=AI70,"","MJ/kWh")</f>
        <v>MJ/kWh</v>
      </c>
      <c r="N73" s="762"/>
      <c r="O73" s="543" t="s">
        <v>80</v>
      </c>
      <c r="P73" s="736" t="str">
        <f>IF(E73="","",IF(H73=AI70,E73,ROUNDDOWN(E73/9.76,1)))</f>
        <v/>
      </c>
      <c r="Q73" s="737"/>
      <c r="R73" s="763"/>
      <c r="S73" s="733" t="s">
        <v>79</v>
      </c>
      <c r="T73" s="734"/>
      <c r="U73" s="497"/>
      <c r="V73" s="497"/>
      <c r="W73" s="497"/>
      <c r="X73" s="557"/>
      <c r="Z73" s="719" t="s">
        <v>4</v>
      </c>
      <c r="AA73" s="720"/>
      <c r="AB73" s="720"/>
      <c r="AC73" s="720"/>
      <c r="AD73" s="721"/>
      <c r="AE73" s="31"/>
      <c r="AF73" s="31"/>
      <c r="AG73" s="31"/>
      <c r="AH73" s="31"/>
      <c r="AJ73" s="127"/>
      <c r="AK73" s="127"/>
      <c r="AL73" s="127"/>
      <c r="AN73" s="130"/>
      <c r="AO73" s="130"/>
      <c r="AP73" s="7"/>
      <c r="AQ73" s="7"/>
      <c r="AR73" s="7"/>
      <c r="AS73" s="7"/>
      <c r="AU73" s="7"/>
      <c r="AW73" s="40"/>
      <c r="AZ73" s="22" t="s">
        <v>2</v>
      </c>
      <c r="BA73" s="35">
        <f>IF(P75="",0,IF(P75&gt;=10,1,0))</f>
        <v>0</v>
      </c>
    </row>
    <row r="74" spans="1:53" ht="15.75" customHeight="1" thickBot="1">
      <c r="A74" s="414"/>
      <c r="B74" s="653" t="s">
        <v>738</v>
      </c>
      <c r="C74" s="566"/>
      <c r="D74" s="566"/>
      <c r="E74" s="867"/>
      <c r="F74" s="868"/>
      <c r="G74" s="868"/>
      <c r="H74" s="868"/>
      <c r="I74" s="868"/>
      <c r="J74" s="868"/>
      <c r="K74" s="868"/>
      <c r="L74" s="868"/>
      <c r="M74" s="868"/>
      <c r="N74" s="868"/>
      <c r="O74" s="868"/>
      <c r="P74" s="868"/>
      <c r="Q74" s="868"/>
      <c r="R74" s="869"/>
      <c r="S74" s="448"/>
      <c r="T74" s="448"/>
      <c r="U74" s="497"/>
      <c r="V74" s="497"/>
      <c r="W74" s="497"/>
      <c r="X74" s="557"/>
      <c r="AN74" s="130"/>
      <c r="AO74" s="130"/>
      <c r="AP74" s="7"/>
      <c r="AQ74" s="7"/>
      <c r="AR74" s="7"/>
      <c r="AS74" s="7"/>
      <c r="AU74" s="7"/>
      <c r="AW74" s="40"/>
    </row>
    <row r="75" spans="1:53" ht="15.75" customHeight="1" thickBot="1">
      <c r="A75" s="414"/>
      <c r="B75" s="653" t="s">
        <v>1233</v>
      </c>
      <c r="C75" s="421"/>
      <c r="D75" s="567"/>
      <c r="E75" s="514" t="s">
        <v>215</v>
      </c>
      <c r="F75" s="265"/>
      <c r="G75" s="265"/>
      <c r="H75" s="265"/>
      <c r="I75" s="265"/>
      <c r="J75" s="265"/>
      <c r="K75" s="265"/>
      <c r="L75" s="265"/>
      <c r="M75" s="265"/>
      <c r="N75" s="265"/>
      <c r="O75" s="568" t="s">
        <v>80</v>
      </c>
      <c r="P75" s="722" t="str">
        <f>IF(SUM(P70:R73)=0,"",ROUNDDOWN(SUM(P70:R73),1))</f>
        <v/>
      </c>
      <c r="Q75" s="723"/>
      <c r="R75" s="724"/>
      <c r="S75" s="725" t="s">
        <v>79</v>
      </c>
      <c r="T75" s="726"/>
      <c r="U75" s="569"/>
      <c r="V75" s="448"/>
      <c r="W75" s="448"/>
      <c r="X75" s="570"/>
      <c r="AN75" s="131"/>
      <c r="AO75" s="131"/>
      <c r="AP75" s="39"/>
      <c r="AQ75" s="39"/>
      <c r="AR75" s="39"/>
      <c r="AS75" s="39"/>
      <c r="AU75" s="39"/>
      <c r="AW75" s="40"/>
      <c r="AZ75" s="32" t="s">
        <v>50</v>
      </c>
      <c r="BA75" s="42"/>
    </row>
    <row r="76" spans="1:53" ht="15.75" customHeight="1">
      <c r="A76" s="414"/>
      <c r="B76" s="675"/>
      <c r="C76" s="675"/>
      <c r="D76" s="675"/>
      <c r="E76" s="432"/>
      <c r="F76" s="346"/>
      <c r="G76" s="346"/>
      <c r="H76" s="346"/>
      <c r="I76" s="346"/>
      <c r="J76" s="346"/>
      <c r="K76" s="346"/>
      <c r="L76" s="346"/>
      <c r="M76" s="346"/>
      <c r="N76" s="346"/>
      <c r="O76" s="543"/>
      <c r="P76" s="674"/>
      <c r="Q76" s="674"/>
      <c r="R76" s="674"/>
      <c r="S76" s="676"/>
      <c r="T76" s="676"/>
      <c r="U76" s="497"/>
      <c r="V76" s="497"/>
      <c r="W76" s="497"/>
      <c r="X76" s="497"/>
      <c r="AN76" s="131"/>
      <c r="AO76" s="131"/>
      <c r="AP76" s="39"/>
      <c r="AQ76" s="39"/>
      <c r="AR76" s="39"/>
      <c r="AS76" s="39"/>
      <c r="AU76" s="39"/>
      <c r="AW76" s="40"/>
      <c r="BA76" s="42"/>
    </row>
    <row r="77" spans="1:53" ht="8.25" customHeight="1">
      <c r="A77" s="414"/>
      <c r="B77" s="422"/>
      <c r="C77" s="422"/>
      <c r="D77" s="422"/>
      <c r="E77" s="432"/>
      <c r="F77" s="432"/>
      <c r="G77" s="432"/>
      <c r="H77" s="432"/>
      <c r="I77" s="432"/>
      <c r="J77" s="432"/>
      <c r="K77" s="432"/>
      <c r="L77" s="432"/>
      <c r="M77" s="432"/>
      <c r="N77" s="432"/>
      <c r="O77" s="432"/>
      <c r="P77" s="432"/>
      <c r="Q77" s="432"/>
      <c r="R77" s="432"/>
      <c r="S77" s="432"/>
      <c r="T77" s="432"/>
      <c r="U77" s="432"/>
      <c r="V77" s="432"/>
      <c r="W77" s="432"/>
      <c r="X77" s="432"/>
    </row>
    <row r="78" spans="1:53" s="1" customFormat="1" ht="15.75" customHeight="1" thickBot="1">
      <c r="A78" s="545"/>
      <c r="B78" s="423" t="s">
        <v>1234</v>
      </c>
      <c r="C78" s="445"/>
      <c r="D78" s="445"/>
      <c r="E78" s="546"/>
      <c r="F78" s="546"/>
      <c r="G78" s="546"/>
      <c r="H78" s="546"/>
      <c r="I78" s="546"/>
      <c r="J78" s="546"/>
      <c r="K78" s="546"/>
      <c r="L78" s="546"/>
      <c r="M78" s="546"/>
      <c r="N78" s="546"/>
      <c r="O78" s="546"/>
      <c r="P78" s="546"/>
      <c r="Q78" s="546"/>
      <c r="R78" s="546"/>
      <c r="S78" s="546"/>
      <c r="T78" s="546"/>
      <c r="U78" s="546"/>
      <c r="V78" s="546"/>
      <c r="W78" s="546"/>
      <c r="X78" s="547"/>
    </row>
    <row r="79" spans="1:53" s="1" customFormat="1" ht="15.75" customHeight="1" thickBot="1">
      <c r="A79" s="545"/>
      <c r="B79" s="832" t="s">
        <v>1118</v>
      </c>
      <c r="C79" s="833"/>
      <c r="D79" s="834"/>
      <c r="E79" s="719"/>
      <c r="F79" s="720"/>
      <c r="G79" s="720"/>
      <c r="H79" s="720"/>
      <c r="I79" s="721"/>
      <c r="J79" s="548"/>
      <c r="K79" s="548"/>
      <c r="L79" s="548"/>
      <c r="M79" s="548"/>
      <c r="N79" s="548"/>
      <c r="O79" s="548"/>
      <c r="P79" s="548"/>
      <c r="Q79" s="548"/>
      <c r="R79" s="548"/>
      <c r="S79" s="548"/>
      <c r="T79" s="548"/>
      <c r="U79" s="548"/>
      <c r="V79" s="548"/>
      <c r="W79" s="548"/>
      <c r="X79" s="549"/>
    </row>
    <row r="80" spans="1:53" s="1" customFormat="1" ht="15.75" customHeight="1" thickBot="1">
      <c r="A80" s="545"/>
      <c r="B80" s="518" t="s">
        <v>1204</v>
      </c>
      <c r="C80" s="517"/>
      <c r="D80" s="517"/>
      <c r="E80" s="719"/>
      <c r="F80" s="720"/>
      <c r="G80" s="720"/>
      <c r="H80" s="720"/>
      <c r="I80" s="721"/>
      <c r="J80" s="550"/>
      <c r="K80" s="550"/>
      <c r="L80" s="550"/>
      <c r="M80" s="550"/>
      <c r="N80" s="550"/>
      <c r="O80" s="550"/>
      <c r="P80" s="550"/>
      <c r="Q80" s="550"/>
      <c r="R80" s="550"/>
      <c r="S80" s="550"/>
      <c r="T80" s="550"/>
      <c r="U80" s="550"/>
      <c r="V80" s="550"/>
      <c r="W80" s="550"/>
      <c r="X80" s="551"/>
    </row>
    <row r="81" spans="1:53" s="1" customFormat="1" ht="15.75" customHeight="1" thickBot="1">
      <c r="A81" s="545"/>
      <c r="B81" s="518" t="s">
        <v>218</v>
      </c>
      <c r="C81" s="517"/>
      <c r="D81" s="552"/>
      <c r="E81" s="820"/>
      <c r="F81" s="821"/>
      <c r="G81" s="821"/>
      <c r="H81" s="821"/>
      <c r="I81" s="821"/>
      <c r="J81" s="821"/>
      <c r="K81" s="821"/>
      <c r="L81" s="821"/>
      <c r="M81" s="821"/>
      <c r="N81" s="821"/>
      <c r="O81" s="821"/>
      <c r="P81" s="821"/>
      <c r="Q81" s="821"/>
      <c r="R81" s="821"/>
      <c r="S81" s="821"/>
      <c r="T81" s="821"/>
      <c r="U81" s="821"/>
      <c r="V81" s="821"/>
      <c r="W81" s="821"/>
      <c r="X81" s="822"/>
    </row>
    <row r="82" spans="1:53" s="1" customFormat="1" ht="15.75" customHeight="1" thickBot="1">
      <c r="A82" s="545"/>
      <c r="B82" s="506" t="s">
        <v>1119</v>
      </c>
      <c r="C82" s="346"/>
      <c r="D82" s="346"/>
      <c r="E82" s="673"/>
      <c r="F82" s="340"/>
      <c r="G82" s="340"/>
      <c r="H82" s="340"/>
      <c r="I82" s="340"/>
      <c r="J82" s="341"/>
      <c r="K82" s="342"/>
      <c r="L82" s="342"/>
      <c r="M82" s="342"/>
      <c r="N82" s="342"/>
      <c r="O82" s="342"/>
      <c r="P82" s="342"/>
      <c r="Q82" s="342"/>
      <c r="R82" s="342"/>
      <c r="S82" s="342"/>
      <c r="T82" s="342"/>
      <c r="U82" s="342"/>
      <c r="V82" s="342"/>
      <c r="W82" s="342"/>
      <c r="X82" s="343"/>
    </row>
    <row r="83" spans="1:53" s="1" customFormat="1" ht="15.75" customHeight="1" thickBot="1">
      <c r="A83" s="545"/>
      <c r="B83" s="553" t="s">
        <v>1120</v>
      </c>
      <c r="C83" s="554"/>
      <c r="D83" s="555"/>
      <c r="E83" s="853"/>
      <c r="F83" s="854"/>
      <c r="G83" s="854"/>
      <c r="H83" s="854"/>
      <c r="I83" s="855"/>
      <c r="J83" s="556"/>
      <c r="K83" s="497"/>
      <c r="L83" s="497"/>
      <c r="M83" s="497"/>
      <c r="N83" s="497"/>
      <c r="O83" s="497"/>
      <c r="P83" s="497"/>
      <c r="Q83" s="497"/>
      <c r="R83" s="497"/>
      <c r="S83" s="497"/>
      <c r="T83" s="497"/>
      <c r="U83" s="497"/>
      <c r="V83" s="497"/>
      <c r="W83" s="497"/>
      <c r="X83" s="557"/>
    </row>
    <row r="84" spans="1:53" s="1" customFormat="1" ht="15.75" customHeight="1" thickBot="1">
      <c r="A84" s="545"/>
      <c r="B84" s="518" t="s">
        <v>1121</v>
      </c>
      <c r="C84" s="554"/>
      <c r="D84" s="555"/>
      <c r="E84" s="856"/>
      <c r="F84" s="857"/>
      <c r="G84" s="857"/>
      <c r="H84" s="857"/>
      <c r="I84" s="858"/>
      <c r="J84" s="497"/>
      <c r="K84" s="497"/>
      <c r="L84" s="497"/>
      <c r="M84" s="497"/>
      <c r="N84" s="497"/>
      <c r="O84" s="497"/>
      <c r="P84" s="497"/>
      <c r="Q84" s="497"/>
      <c r="R84" s="497"/>
      <c r="S84" s="497"/>
      <c r="T84" s="497"/>
      <c r="U84" s="497"/>
      <c r="V84" s="497"/>
      <c r="W84" s="497"/>
      <c r="X84" s="557"/>
    </row>
    <row r="85" spans="1:53" s="1" customFormat="1" ht="15.75" customHeight="1" thickBot="1">
      <c r="A85" s="545"/>
      <c r="B85" s="444" t="s">
        <v>1122</v>
      </c>
      <c r="C85" s="558"/>
      <c r="D85" s="559"/>
      <c r="E85" s="820"/>
      <c r="F85" s="821"/>
      <c r="G85" s="821"/>
      <c r="H85" s="821"/>
      <c r="I85" s="821"/>
      <c r="J85" s="821"/>
      <c r="K85" s="821"/>
      <c r="L85" s="821"/>
      <c r="M85" s="821"/>
      <c r="N85" s="821"/>
      <c r="O85" s="821"/>
      <c r="P85" s="821"/>
      <c r="Q85" s="821"/>
      <c r="R85" s="821"/>
      <c r="S85" s="821"/>
      <c r="T85" s="821"/>
      <c r="U85" s="821"/>
      <c r="V85" s="821"/>
      <c r="W85" s="821"/>
      <c r="X85" s="822"/>
      <c r="AI85" s="1" t="s">
        <v>1203</v>
      </c>
    </row>
    <row r="86" spans="1:53" ht="9" customHeight="1">
      <c r="A86" s="414"/>
      <c r="B86" s="416"/>
      <c r="C86" s="416"/>
      <c r="D86" s="416"/>
      <c r="E86" s="432"/>
      <c r="F86" s="346"/>
      <c r="G86" s="346"/>
      <c r="H86" s="346"/>
      <c r="I86" s="346"/>
      <c r="J86" s="346"/>
      <c r="K86" s="346"/>
      <c r="L86" s="346"/>
      <c r="M86" s="346"/>
      <c r="N86" s="346"/>
      <c r="O86" s="543"/>
      <c r="P86" s="544"/>
      <c r="Q86" s="544"/>
      <c r="R86" s="544"/>
      <c r="S86" s="411"/>
      <c r="T86" s="411"/>
      <c r="U86" s="497"/>
      <c r="V86" s="497"/>
      <c r="W86" s="497"/>
      <c r="X86" s="497"/>
      <c r="AN86" s="131"/>
      <c r="AO86" s="131"/>
      <c r="AP86" s="39"/>
      <c r="AQ86" s="39"/>
      <c r="AR86" s="39"/>
      <c r="AS86" s="39"/>
      <c r="AU86" s="39"/>
      <c r="AW86" s="40"/>
      <c r="BA86" s="42"/>
    </row>
    <row r="87" spans="1:53" ht="7.5" hidden="1" customHeight="1" thickBot="1">
      <c r="A87" s="414"/>
      <c r="B87" s="414"/>
      <c r="C87" s="414"/>
      <c r="D87" s="414"/>
      <c r="E87" s="571"/>
      <c r="F87" s="571"/>
      <c r="G87" s="571"/>
      <c r="H87" s="571"/>
      <c r="I87" s="571"/>
      <c r="J87" s="571"/>
      <c r="K87" s="571"/>
      <c r="L87" s="571"/>
      <c r="M87" s="571"/>
      <c r="N87" s="571"/>
      <c r="O87" s="571"/>
      <c r="P87" s="571"/>
      <c r="Q87" s="571"/>
      <c r="R87" s="571"/>
      <c r="S87" s="571"/>
      <c r="T87" s="571"/>
      <c r="U87" s="571"/>
      <c r="V87" s="571"/>
      <c r="W87" s="571"/>
      <c r="X87" s="571"/>
      <c r="AA87" s="86"/>
      <c r="AB87" s="90"/>
      <c r="AC87" s="86"/>
      <c r="AD87" s="86"/>
      <c r="AE87" s="337"/>
      <c r="AF87" s="86"/>
      <c r="AG87" s="86"/>
      <c r="AH87" s="19"/>
      <c r="AI87" s="128"/>
      <c r="AJ87" s="128"/>
      <c r="AK87" s="128"/>
      <c r="AL87" s="128"/>
      <c r="AN87" s="130"/>
      <c r="AO87" s="130"/>
      <c r="AP87" s="7"/>
      <c r="AQ87" s="7"/>
      <c r="AR87" s="7"/>
      <c r="AT87" s="40"/>
      <c r="AU87" s="7"/>
    </row>
    <row r="88" spans="1:53" s="1" customFormat="1" ht="15.75" customHeight="1" thickBot="1">
      <c r="A88" s="545"/>
      <c r="B88" s="423" t="s">
        <v>1227</v>
      </c>
      <c r="C88" s="424"/>
      <c r="D88" s="424"/>
      <c r="E88" s="424"/>
      <c r="F88" s="424"/>
      <c r="G88" s="424"/>
      <c r="H88" s="454"/>
      <c r="I88" s="454"/>
      <c r="J88" s="454"/>
      <c r="K88" s="424"/>
      <c r="L88" s="424"/>
      <c r="M88" s="424"/>
      <c r="N88" s="424"/>
      <c r="O88" s="454"/>
      <c r="P88" s="454"/>
      <c r="Q88" s="454"/>
      <c r="R88" s="454"/>
      <c r="S88" s="454"/>
      <c r="T88" s="454"/>
      <c r="U88" s="424"/>
      <c r="V88" s="424"/>
      <c r="W88" s="424"/>
      <c r="X88" s="478"/>
    </row>
    <row r="89" spans="1:53" s="1" customFormat="1" ht="15.75" customHeight="1" thickBot="1">
      <c r="A89" s="545"/>
      <c r="B89" s="533" t="s">
        <v>1125</v>
      </c>
      <c r="C89" s="572"/>
      <c r="D89" s="573"/>
      <c r="E89" s="739" t="s">
        <v>1126</v>
      </c>
      <c r="F89" s="740"/>
      <c r="G89" s="741"/>
      <c r="H89" s="746"/>
      <c r="I89" s="747"/>
      <c r="J89" s="748"/>
      <c r="K89" s="742" t="s">
        <v>13</v>
      </c>
      <c r="L89" s="743"/>
      <c r="M89" s="744" t="s">
        <v>1127</v>
      </c>
      <c r="N89" s="745"/>
      <c r="O89" s="746"/>
      <c r="P89" s="747"/>
      <c r="Q89" s="747"/>
      <c r="R89" s="747"/>
      <c r="S89" s="747"/>
      <c r="T89" s="748"/>
      <c r="U89" s="497"/>
      <c r="V89" s="497"/>
      <c r="W89" s="497"/>
      <c r="X89" s="557"/>
      <c r="AG89" s="344" t="s">
        <v>1131</v>
      </c>
    </row>
    <row r="90" spans="1:53" s="1" customFormat="1" ht="15.75" customHeight="1" thickBot="1">
      <c r="A90" s="545"/>
      <c r="B90" s="574"/>
      <c r="C90" s="575"/>
      <c r="D90" s="575"/>
      <c r="E90" s="739" t="s">
        <v>1128</v>
      </c>
      <c r="F90" s="740"/>
      <c r="G90" s="741"/>
      <c r="H90" s="750"/>
      <c r="I90" s="751"/>
      <c r="J90" s="752"/>
      <c r="K90" s="742" t="s">
        <v>13</v>
      </c>
      <c r="L90" s="743"/>
      <c r="M90" s="744" t="s">
        <v>1127</v>
      </c>
      <c r="N90" s="749"/>
      <c r="O90" s="746"/>
      <c r="P90" s="747"/>
      <c r="Q90" s="747"/>
      <c r="R90" s="747"/>
      <c r="S90" s="747"/>
      <c r="T90" s="748"/>
      <c r="U90" s="497"/>
      <c r="V90" s="497"/>
      <c r="W90" s="497"/>
      <c r="X90" s="557"/>
      <c r="AA90" s="346"/>
      <c r="AB90" s="346"/>
      <c r="AC90" s="346"/>
      <c r="AD90" s="346"/>
      <c r="AG90" s="344" t="s">
        <v>1132</v>
      </c>
    </row>
    <row r="91" spans="1:53" s="1" customFormat="1" ht="15.75" customHeight="1" thickBot="1">
      <c r="A91" s="545"/>
      <c r="B91" s="574"/>
      <c r="C91" s="575"/>
      <c r="D91" s="575"/>
      <c r="E91" s="739" t="s">
        <v>1129</v>
      </c>
      <c r="F91" s="740"/>
      <c r="G91" s="741"/>
      <c r="H91" s="746"/>
      <c r="I91" s="747"/>
      <c r="J91" s="748"/>
      <c r="K91" s="742" t="s">
        <v>13</v>
      </c>
      <c r="L91" s="743"/>
      <c r="M91" s="744" t="s">
        <v>1127</v>
      </c>
      <c r="N91" s="749"/>
      <c r="O91" s="746"/>
      <c r="P91" s="747"/>
      <c r="Q91" s="747"/>
      <c r="R91" s="747"/>
      <c r="S91" s="747"/>
      <c r="T91" s="748"/>
      <c r="U91" s="497"/>
      <c r="V91" s="497"/>
      <c r="W91" s="497"/>
      <c r="X91" s="557"/>
      <c r="AA91" s="6"/>
      <c r="AB91" s="6"/>
      <c r="AC91" s="6"/>
      <c r="AD91" s="6"/>
      <c r="AG91" s="344" t="s">
        <v>1133</v>
      </c>
    </row>
    <row r="92" spans="1:53" s="1" customFormat="1" ht="15.75" customHeight="1" thickBot="1">
      <c r="A92" s="545"/>
      <c r="B92" s="533" t="s">
        <v>1130</v>
      </c>
      <c r="C92" s="572"/>
      <c r="D92" s="573"/>
      <c r="E92" s="739" t="s">
        <v>1126</v>
      </c>
      <c r="F92" s="740"/>
      <c r="G92" s="741"/>
      <c r="H92" s="746"/>
      <c r="I92" s="747"/>
      <c r="J92" s="748"/>
      <c r="K92" s="742" t="s">
        <v>13</v>
      </c>
      <c r="L92" s="743"/>
      <c r="M92" s="744" t="s">
        <v>1127</v>
      </c>
      <c r="N92" s="749"/>
      <c r="O92" s="746"/>
      <c r="P92" s="747"/>
      <c r="Q92" s="747"/>
      <c r="R92" s="747"/>
      <c r="S92" s="747"/>
      <c r="T92" s="748"/>
      <c r="U92" s="497"/>
      <c r="V92" s="497"/>
      <c r="W92" s="497"/>
      <c r="X92" s="557"/>
      <c r="AG92" s="344" t="s">
        <v>1134</v>
      </c>
    </row>
    <row r="93" spans="1:53" s="1" customFormat="1" ht="15.75" customHeight="1" thickBot="1">
      <c r="A93" s="545"/>
      <c r="B93" s="574"/>
      <c r="C93" s="575"/>
      <c r="D93" s="575"/>
      <c r="E93" s="739" t="s">
        <v>1128</v>
      </c>
      <c r="F93" s="740"/>
      <c r="G93" s="741"/>
      <c r="H93" s="753"/>
      <c r="I93" s="754"/>
      <c r="J93" s="755"/>
      <c r="K93" s="742" t="s">
        <v>13</v>
      </c>
      <c r="L93" s="743"/>
      <c r="M93" s="744" t="s">
        <v>1127</v>
      </c>
      <c r="N93" s="749"/>
      <c r="O93" s="746"/>
      <c r="P93" s="747"/>
      <c r="Q93" s="747"/>
      <c r="R93" s="747"/>
      <c r="S93" s="747"/>
      <c r="T93" s="748"/>
      <c r="U93" s="497"/>
      <c r="V93" s="497"/>
      <c r="W93" s="497"/>
      <c r="X93" s="557"/>
      <c r="AG93" s="344" t="s">
        <v>1135</v>
      </c>
    </row>
    <row r="94" spans="1:53" s="1" customFormat="1" ht="15.75" customHeight="1" thickBot="1">
      <c r="A94" s="545"/>
      <c r="B94" s="576"/>
      <c r="C94" s="577"/>
      <c r="D94" s="577"/>
      <c r="E94" s="739" t="s">
        <v>1129</v>
      </c>
      <c r="F94" s="740"/>
      <c r="G94" s="741"/>
      <c r="H94" s="746"/>
      <c r="I94" s="747"/>
      <c r="J94" s="748"/>
      <c r="K94" s="742" t="s">
        <v>13</v>
      </c>
      <c r="L94" s="743"/>
      <c r="M94" s="744" t="s">
        <v>1127</v>
      </c>
      <c r="N94" s="749"/>
      <c r="O94" s="746"/>
      <c r="P94" s="747"/>
      <c r="Q94" s="747"/>
      <c r="R94" s="747"/>
      <c r="S94" s="747"/>
      <c r="T94" s="748"/>
      <c r="U94" s="448"/>
      <c r="V94" s="448"/>
      <c r="W94" s="448"/>
      <c r="X94" s="570"/>
      <c r="AG94" s="344" t="s">
        <v>1136</v>
      </c>
    </row>
    <row r="95" spans="1:53" ht="15.75" customHeight="1">
      <c r="A95" s="414"/>
      <c r="B95" s="578" t="s">
        <v>1235</v>
      </c>
      <c r="C95" s="414"/>
      <c r="D95" s="414"/>
      <c r="E95" s="571"/>
      <c r="F95" s="571"/>
      <c r="G95" s="571"/>
      <c r="H95" s="571"/>
      <c r="I95" s="571"/>
      <c r="J95" s="571"/>
      <c r="K95" s="571"/>
      <c r="L95" s="571"/>
      <c r="M95" s="571"/>
      <c r="N95" s="571"/>
      <c r="O95" s="571"/>
      <c r="P95" s="571"/>
      <c r="Q95" s="571"/>
      <c r="R95" s="571"/>
      <c r="S95" s="571"/>
      <c r="T95" s="571"/>
      <c r="U95" s="571"/>
      <c r="V95" s="571"/>
      <c r="W95" s="571"/>
      <c r="X95" s="571"/>
      <c r="AG95" s="345" t="s">
        <v>1137</v>
      </c>
      <c r="AN95" s="130"/>
      <c r="AO95" s="130"/>
      <c r="AP95" s="7"/>
      <c r="AQ95" s="7"/>
      <c r="AR95" s="7"/>
      <c r="AT95" s="40"/>
      <c r="AU95" s="7"/>
    </row>
    <row r="96" spans="1:53" ht="15" customHeight="1">
      <c r="AG96" s="344" t="s">
        <v>1138</v>
      </c>
    </row>
    <row r="97" spans="33:59" ht="15" customHeight="1">
      <c r="AG97" s="344" t="s">
        <v>1139</v>
      </c>
    </row>
    <row r="98" spans="33:59" ht="15" customHeight="1"/>
    <row r="99" spans="33:59" ht="15" customHeight="1"/>
    <row r="100" spans="33:59" ht="15" customHeight="1">
      <c r="BD100" s="34"/>
      <c r="BE100" s="34"/>
      <c r="BF100" s="34"/>
      <c r="BG100" s="34"/>
    </row>
    <row r="101" spans="33:59" ht="15" customHeight="1"/>
    <row r="102" spans="33:59" ht="15" customHeight="1">
      <c r="BD102" s="30"/>
      <c r="BE102" s="30"/>
      <c r="BF102" s="30"/>
      <c r="BG102" s="30"/>
    </row>
    <row r="103" spans="33:59">
      <c r="BD103" s="34"/>
      <c r="BE103" s="34"/>
      <c r="BF103" s="34"/>
      <c r="BG103" s="34"/>
    </row>
    <row r="104" spans="33:59">
      <c r="BD104" s="31"/>
      <c r="BE104" s="31"/>
      <c r="BF104" s="31"/>
      <c r="BG104" s="31"/>
    </row>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dataConsolidate/>
  <mergeCells count="147">
    <mergeCell ref="E85:X85"/>
    <mergeCell ref="E81:X81"/>
    <mergeCell ref="E83:I83"/>
    <mergeCell ref="E84:I84"/>
    <mergeCell ref="B35:D35"/>
    <mergeCell ref="E35:I35"/>
    <mergeCell ref="E36:G36"/>
    <mergeCell ref="H36:I36"/>
    <mergeCell ref="E74:R74"/>
    <mergeCell ref="B28:D28"/>
    <mergeCell ref="E38:H38"/>
    <mergeCell ref="I38:L38"/>
    <mergeCell ref="M38:P38"/>
    <mergeCell ref="Q38:T38"/>
    <mergeCell ref="B79:D79"/>
    <mergeCell ref="E79:I79"/>
    <mergeCell ref="E80:I80"/>
    <mergeCell ref="E19:G19"/>
    <mergeCell ref="H19:I19"/>
    <mergeCell ref="B30:X30"/>
    <mergeCell ref="B65:X65"/>
    <mergeCell ref="P22:T22"/>
    <mergeCell ref="U22:X22"/>
    <mergeCell ref="B23:D23"/>
    <mergeCell ref="B70:D70"/>
    <mergeCell ref="E70:G70"/>
    <mergeCell ref="H70:I70"/>
    <mergeCell ref="J70:N70"/>
    <mergeCell ref="P70:R70"/>
    <mergeCell ref="S70:T70"/>
    <mergeCell ref="U41:V41"/>
    <mergeCell ref="J19:O19"/>
    <mergeCell ref="P19:R19"/>
    <mergeCell ref="Z35:AD35"/>
    <mergeCell ref="E33:I33"/>
    <mergeCell ref="Z36:AD36"/>
    <mergeCell ref="I39:L39"/>
    <mergeCell ref="M39:P39"/>
    <mergeCell ref="Q39:T39"/>
    <mergeCell ref="U39:V39"/>
    <mergeCell ref="E42:I42"/>
    <mergeCell ref="H50:X50"/>
    <mergeCell ref="E40:H40"/>
    <mergeCell ref="I40:L40"/>
    <mergeCell ref="Q40:T40"/>
    <mergeCell ref="M40:P40"/>
    <mergeCell ref="O36:R36"/>
    <mergeCell ref="AQ5:AR5"/>
    <mergeCell ref="AQ9:AR9"/>
    <mergeCell ref="E7:I7"/>
    <mergeCell ref="E8:I8"/>
    <mergeCell ref="B9:D9"/>
    <mergeCell ref="E9:I9"/>
    <mergeCell ref="B15:X15"/>
    <mergeCell ref="B12:D12"/>
    <mergeCell ref="E12:G12"/>
    <mergeCell ref="H12:I12"/>
    <mergeCell ref="B13:D13"/>
    <mergeCell ref="E13:G13"/>
    <mergeCell ref="H13:I13"/>
    <mergeCell ref="E11:G11"/>
    <mergeCell ref="H11:I11"/>
    <mergeCell ref="O2:P2"/>
    <mergeCell ref="V2:W2"/>
    <mergeCell ref="B3:X3"/>
    <mergeCell ref="B4:X4"/>
    <mergeCell ref="Z9:AD9"/>
    <mergeCell ref="B10:D10"/>
    <mergeCell ref="E10:G10"/>
    <mergeCell ref="H10:I10"/>
    <mergeCell ref="J10:N10"/>
    <mergeCell ref="P16:T16"/>
    <mergeCell ref="U16:X16"/>
    <mergeCell ref="E17:G17"/>
    <mergeCell ref="H17:I17"/>
    <mergeCell ref="E18:G18"/>
    <mergeCell ref="H18:I18"/>
    <mergeCell ref="J18:O18"/>
    <mergeCell ref="P18:R18"/>
    <mergeCell ref="S18:T18"/>
    <mergeCell ref="S19:T19"/>
    <mergeCell ref="E39:H39"/>
    <mergeCell ref="E73:G73"/>
    <mergeCell ref="H73:I73"/>
    <mergeCell ref="K73:L73"/>
    <mergeCell ref="M73:N73"/>
    <mergeCell ref="P73:R73"/>
    <mergeCell ref="S73:T73"/>
    <mergeCell ref="S36:U36"/>
    <mergeCell ref="E37:H37"/>
    <mergeCell ref="I37:L37"/>
    <mergeCell ref="M37:P37"/>
    <mergeCell ref="Q37:T37"/>
    <mergeCell ref="U37:V37"/>
    <mergeCell ref="E34:I34"/>
    <mergeCell ref="U38:V38"/>
    <mergeCell ref="U40:V40"/>
    <mergeCell ref="E41:H41"/>
    <mergeCell ref="I41:L41"/>
    <mergeCell ref="M41:P41"/>
    <mergeCell ref="Q41:T41"/>
    <mergeCell ref="E93:G93"/>
    <mergeCell ref="K93:L93"/>
    <mergeCell ref="M93:N93"/>
    <mergeCell ref="O93:T93"/>
    <mergeCell ref="E94:G94"/>
    <mergeCell ref="K94:L94"/>
    <mergeCell ref="M94:N94"/>
    <mergeCell ref="O94:T94"/>
    <mergeCell ref="H92:J92"/>
    <mergeCell ref="H93:J93"/>
    <mergeCell ref="H94:J94"/>
    <mergeCell ref="E92:G92"/>
    <mergeCell ref="K92:L92"/>
    <mergeCell ref="M92:N92"/>
    <mergeCell ref="O92:T92"/>
    <mergeCell ref="E89:G89"/>
    <mergeCell ref="K89:L89"/>
    <mergeCell ref="M89:N89"/>
    <mergeCell ref="O89:T89"/>
    <mergeCell ref="E90:G90"/>
    <mergeCell ref="K90:L90"/>
    <mergeCell ref="M90:N90"/>
    <mergeCell ref="O90:T90"/>
    <mergeCell ref="E91:G91"/>
    <mergeCell ref="K91:L91"/>
    <mergeCell ref="M91:N91"/>
    <mergeCell ref="O91:T91"/>
    <mergeCell ref="H89:J89"/>
    <mergeCell ref="H90:J90"/>
    <mergeCell ref="H91:J91"/>
    <mergeCell ref="Z73:AD73"/>
    <mergeCell ref="P75:R75"/>
    <mergeCell ref="S75:T75"/>
    <mergeCell ref="B71:D71"/>
    <mergeCell ref="E71:G71"/>
    <mergeCell ref="H71:I71"/>
    <mergeCell ref="K71:L71"/>
    <mergeCell ref="M71:N71"/>
    <mergeCell ref="P71:R71"/>
    <mergeCell ref="S71:T71"/>
    <mergeCell ref="E72:G72"/>
    <mergeCell ref="H72:I72"/>
    <mergeCell ref="K72:L72"/>
    <mergeCell ref="M72:N72"/>
    <mergeCell ref="P72:R72"/>
    <mergeCell ref="S72:T72"/>
  </mergeCells>
  <phoneticPr fontId="2"/>
  <conditionalFormatting sqref="E17:G19 P18:R19 U16:X16">
    <cfRule type="expression" dxfId="48" priority="43">
      <formula>$P$16&lt;&gt;$AA$16</formula>
    </cfRule>
  </conditionalFormatting>
  <conditionalFormatting sqref="E23:E28 U22:X22">
    <cfRule type="expression" dxfId="47" priority="40">
      <formula>$P$22&lt;&gt;$AA$22</formula>
    </cfRule>
  </conditionalFormatting>
  <conditionalFormatting sqref="H50:X50">
    <cfRule type="expression" dxfId="46" priority="38">
      <formula>$E$50&lt;&gt;""</formula>
    </cfRule>
  </conditionalFormatting>
  <conditionalFormatting sqref="E7:I9 E10:G13 J10:N10 U5:X5">
    <cfRule type="expression" dxfId="45" priority="369">
      <formula>$Z$9&lt;&gt;$AA$5</formula>
    </cfRule>
  </conditionalFormatting>
  <conditionalFormatting sqref="E33:I35 E36:G36 Z36:AD36 S36:U36 E38:T41 U31:X31 E42:I42 E43:E51 E53:E64 E66:E67">
    <cfRule type="expression" dxfId="44" priority="370">
      <formula>$Z$35&lt;&gt;$AA$31</formula>
    </cfRule>
  </conditionalFormatting>
  <conditionalFormatting sqref="U78:X78">
    <cfRule type="expression" dxfId="43" priority="12">
      <formula>#REF!&lt;&gt;#REF!</formula>
    </cfRule>
  </conditionalFormatting>
  <conditionalFormatting sqref="E79 E80:I80 E83:I84">
    <cfRule type="expression" dxfId="42" priority="11">
      <formula>$Q$56&lt;&gt;$AB$56</formula>
    </cfRule>
  </conditionalFormatting>
  <conditionalFormatting sqref="E81">
    <cfRule type="expression" dxfId="41" priority="10">
      <formula>$F$58="有"</formula>
    </cfRule>
  </conditionalFormatting>
  <conditionalFormatting sqref="E85">
    <cfRule type="expression" dxfId="40" priority="9">
      <formula>$F$58="有"</formula>
    </cfRule>
  </conditionalFormatting>
  <conditionalFormatting sqref="W88:X88 H89:H91 H93:H94">
    <cfRule type="expression" dxfId="39" priority="8">
      <formula>#REF!&lt;&gt;#REF!</formula>
    </cfRule>
  </conditionalFormatting>
  <conditionalFormatting sqref="H92">
    <cfRule type="expression" dxfId="38" priority="7">
      <formula>#REF!&lt;&gt;#REF!</formula>
    </cfRule>
  </conditionalFormatting>
  <conditionalFormatting sqref="U69:X69">
    <cfRule type="expression" dxfId="37" priority="4">
      <formula>#REF!&lt;&gt;#REF!</formula>
    </cfRule>
  </conditionalFormatting>
  <conditionalFormatting sqref="P86:R86 H73:I73 P70:R73 P75:R76 E70:G73">
    <cfRule type="expression" dxfId="36" priority="373">
      <formula>#REF!&lt;&gt;#REF!</formula>
    </cfRule>
  </conditionalFormatting>
  <conditionalFormatting sqref="E74">
    <cfRule type="expression" dxfId="35" priority="377">
      <formula>#REF!&lt;&gt;""</formula>
    </cfRule>
  </conditionalFormatting>
  <dataValidations count="20">
    <dataValidation type="list" allowBlank="1" showInputMessage="1" showErrorMessage="1" sqref="E7:I7">
      <formula1>$AI$4:$AI$7</formula1>
    </dataValidation>
    <dataValidation type="list" allowBlank="1" showInputMessage="1" showErrorMessage="1" sqref="E43:E51 S2 L2 E23:E29 E53:E64 E66:E67">
      <formula1>$AI$22:$AI$23</formula1>
    </dataValidation>
    <dataValidation type="list" allowBlank="1" showInputMessage="1" showErrorMessage="1" sqref="E33:I33">
      <formula1>$AI$30:$AI$33</formula1>
    </dataValidation>
    <dataValidation type="list" allowBlank="1" showInputMessage="1" showErrorMessage="1" sqref="E42:I42">
      <formula1>$AI$42:$AI$51</formula1>
    </dataValidation>
    <dataValidation type="list" allowBlank="1" showInputMessage="1" showErrorMessage="1" sqref="E8:I8">
      <formula1>$AM$4:$AM$6</formula1>
    </dataValidation>
    <dataValidation type="list" allowBlank="1" showInputMessage="1" showErrorMessage="1" sqref="J10:N10">
      <formula1>$AM$9:$AM$11</formula1>
    </dataValidation>
    <dataValidation type="list" allowBlank="1" showInputMessage="1" showErrorMessage="1" sqref="E9:I9">
      <formula1>$AI$9:$AI$11</formula1>
    </dataValidation>
    <dataValidation type="list" allowBlank="1" showInputMessage="1" showErrorMessage="1" sqref="E34:I34">
      <formula1>$AM$30:$AM$32</formula1>
    </dataValidation>
    <dataValidation type="list" allowBlank="1" showInputMessage="1" showErrorMessage="1" sqref="E35:I35">
      <formula1>$AI$35:$AI$37</formula1>
    </dataValidation>
    <dataValidation type="list" allowBlank="1" showInputMessage="1" showErrorMessage="1" sqref="Z36:AD36">
      <formula1>$AM$35:$AM$37</formula1>
    </dataValidation>
    <dataValidation type="list" allowBlank="1" showInputMessage="1" showErrorMessage="1" sqref="P16:T16">
      <formula1>$AA$16:$AA$18</formula1>
    </dataValidation>
    <dataValidation type="list" allowBlank="1" showInputMessage="1" showErrorMessage="1" sqref="Z9:AD9">
      <formula1>$AA$5:$AA$7</formula1>
    </dataValidation>
    <dataValidation type="list" allowBlank="1" showInputMessage="1" showErrorMessage="1" sqref="P22:T22">
      <formula1>$AA$22:$AA$24</formula1>
    </dataValidation>
    <dataValidation type="list" allowBlank="1" showInputMessage="1" showErrorMessage="1" sqref="Z35:AD35">
      <formula1>$AA$31:$AA$33</formula1>
    </dataValidation>
    <dataValidation type="list" allowBlank="1" showInputMessage="1" showErrorMessage="1" sqref="E83:I83">
      <formula1>"　,受入する,受入しない"</formula1>
    </dataValidation>
    <dataValidation type="list" allowBlank="1" showInputMessage="1" showErrorMessage="1" sqref="E79:I79">
      <formula1>"　,新規導入する,新規導入しない"</formula1>
    </dataValidation>
    <dataValidation type="list" allowBlank="1" showInputMessage="1" showErrorMessage="1" sqref="E84:I84 E80:I80">
      <formula1>"　,エリア内,エリア外"</formula1>
    </dataValidation>
    <dataValidation type="list" allowBlank="1" showInputMessage="1" showErrorMessage="1" sqref="AA90:AD90 Z73:AD73">
      <formula1>#REF!</formula1>
    </dataValidation>
    <dataValidation type="list" allowBlank="1" showInputMessage="1" showErrorMessage="1" sqref="O89:T94">
      <formula1>$AG$88:$AG$97</formula1>
    </dataValidation>
    <dataValidation type="list" allowBlank="1" showInputMessage="1" showErrorMessage="1" sqref="H73:I73">
      <formula1>$AI$85:$AI$85</formula1>
    </dataValidation>
  </dataValidations>
  <printOptions horizontalCentered="1"/>
  <pageMargins left="0.31496062992125984" right="0.31496062992125984" top="0.59055118110236227" bottom="0.59055118110236227" header="0.11811023622047245" footer="0.19685039370078741"/>
  <pageSetup paperSize="9" scale="90" fitToHeight="0" orientation="portrait" r:id="rId1"/>
  <headerFooter>
    <oddFooter>&amp;C&amp;P／&amp;N</oddFooter>
  </headerFooter>
  <rowBreaks count="1" manualBreakCount="1">
    <brk id="76"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16"/>
  <sheetViews>
    <sheetView showGridLines="0" tabSelected="1" view="pageBreakPreview" zoomScaleNormal="115" zoomScaleSheetLayoutView="100" workbookViewId="0">
      <selection activeCell="B1" sqref="B1"/>
    </sheetView>
  </sheetViews>
  <sheetFormatPr defaultColWidth="8.59765625" defaultRowHeight="18"/>
  <cols>
    <col min="1" max="1" width="0.59765625" style="32" customWidth="1"/>
    <col min="2" max="2" width="12" style="38" customWidth="1"/>
    <col min="3" max="4" width="11.09765625" style="38" customWidth="1"/>
    <col min="5" max="24" width="3.19921875" style="21" customWidth="1"/>
    <col min="25" max="25" width="0.59765625" style="32" customWidth="1"/>
    <col min="26" max="26" width="1.09765625" style="579" hidden="1" customWidth="1"/>
    <col min="27" max="27" width="11" style="590" hidden="1" customWidth="1"/>
    <col min="28" max="28" width="2.09765625" style="591" hidden="1" customWidth="1"/>
    <col min="29" max="29" width="3" style="590" hidden="1" customWidth="1"/>
    <col min="30" max="30" width="6.59765625" style="590" hidden="1" customWidth="1"/>
    <col min="31" max="31" width="6" style="590" hidden="1" customWidth="1"/>
    <col min="32" max="32" width="3.59765625" style="590" hidden="1" customWidth="1"/>
    <col min="33" max="34" width="3" style="590" hidden="1" customWidth="1"/>
    <col min="35" max="35" width="10.5" style="590" hidden="1" customWidth="1"/>
    <col min="36" max="36" width="2.09765625" style="591" hidden="1" customWidth="1"/>
    <col min="37" max="37" width="3" style="590" hidden="1" customWidth="1"/>
    <col min="38" max="38" width="4.59765625" style="590" hidden="1" customWidth="1"/>
    <col min="39" max="39" width="7.19921875" style="590" hidden="1" customWidth="1"/>
    <col min="40" max="40" width="11.59765625" style="18" hidden="1" customWidth="1"/>
    <col min="41" max="41" width="2.59765625" style="594" hidden="1" customWidth="1"/>
    <col min="42" max="42" width="3.59765625" style="18" hidden="1" customWidth="1"/>
    <col min="43" max="43" width="9" style="18" hidden="1" customWidth="1"/>
    <col min="44" max="44" width="12.69921875" style="18" hidden="1" customWidth="1"/>
    <col min="45" max="45" width="20.5" style="593" hidden="1" customWidth="1"/>
    <col min="46" max="46" width="7.19921875" style="594" hidden="1" customWidth="1"/>
    <col min="47" max="47" width="10.59765625" style="595" hidden="1" customWidth="1"/>
    <col min="48" max="48" width="6.09765625" style="18" hidden="1" customWidth="1"/>
    <col min="49" max="49" width="8.09765625" style="18" hidden="1" customWidth="1"/>
    <col min="50" max="50" width="2.09765625" style="18" hidden="1" customWidth="1"/>
    <col min="51" max="51" width="10.59765625" style="18" hidden="1" customWidth="1"/>
    <col min="52" max="52" width="6.5" style="18" hidden="1" customWidth="1"/>
    <col min="53" max="53" width="6.19921875" style="18" hidden="1" customWidth="1"/>
    <col min="54" max="54" width="3.59765625" style="18" hidden="1" customWidth="1"/>
    <col min="55" max="55" width="3" style="18" hidden="1" customWidth="1"/>
    <col min="56" max="58" width="8.59765625" style="18" hidden="1" customWidth="1"/>
    <col min="59" max="59" width="13.69921875" style="18" hidden="1" customWidth="1"/>
    <col min="60" max="16384" width="8.59765625" style="32"/>
  </cols>
  <sheetData>
    <row r="1" spans="1:59" ht="18.600000000000001" thickBot="1">
      <c r="AA1" s="580" t="s">
        <v>48</v>
      </c>
      <c r="AB1" s="581"/>
      <c r="AC1" s="582"/>
      <c r="AD1" s="582"/>
      <c r="AE1" s="582"/>
      <c r="AF1" s="582"/>
      <c r="AG1" s="582"/>
      <c r="AH1" s="582"/>
      <c r="AI1" s="582"/>
      <c r="AJ1" s="583"/>
      <c r="AK1" s="582"/>
      <c r="AL1" s="582"/>
      <c r="AM1" s="582"/>
      <c r="AN1" s="582"/>
      <c r="AO1" s="584"/>
      <c r="AP1" s="582" t="s">
        <v>269</v>
      </c>
      <c r="AQ1" s="585"/>
      <c r="AR1" s="586"/>
      <c r="AS1" s="583"/>
      <c r="AT1" s="582"/>
      <c r="AU1" s="582"/>
      <c r="AV1" s="582"/>
      <c r="AW1" s="582"/>
      <c r="AX1" s="582"/>
      <c r="AY1" s="582"/>
      <c r="AZ1" s="582"/>
      <c r="BA1" s="582"/>
      <c r="BB1" s="582"/>
      <c r="BC1" s="582"/>
      <c r="BD1" s="582"/>
      <c r="BE1" s="582"/>
      <c r="BF1" s="582"/>
      <c r="BG1" s="587" t="s">
        <v>49</v>
      </c>
    </row>
    <row r="2" spans="1:59" ht="15.75" customHeight="1" thickBot="1">
      <c r="A2" s="324" t="s">
        <v>1113</v>
      </c>
      <c r="B2" s="89"/>
      <c r="C2" s="89"/>
      <c r="D2" s="89"/>
      <c r="E2" s="57"/>
      <c r="F2" s="57"/>
      <c r="G2" s="57"/>
      <c r="H2" s="57"/>
      <c r="I2" s="57"/>
      <c r="J2" s="57"/>
      <c r="K2" s="57"/>
      <c r="L2" s="57"/>
      <c r="M2" s="57"/>
      <c r="N2" s="57"/>
      <c r="O2" s="376" t="s">
        <v>145</v>
      </c>
      <c r="P2" s="28"/>
      <c r="Q2" s="28"/>
      <c r="R2" s="244"/>
      <c r="S2" s="719"/>
      <c r="T2" s="720"/>
      <c r="U2" s="720"/>
      <c r="V2" s="720"/>
      <c r="W2" s="720"/>
      <c r="X2" s="721"/>
      <c r="Y2" s="31"/>
      <c r="AA2" s="588"/>
      <c r="AB2" s="589"/>
      <c r="AN2" s="592"/>
      <c r="AO2" s="92">
        <f>IF($S$2=AN2,0,0)</f>
        <v>0</v>
      </c>
      <c r="AP2" s="27">
        <v>0</v>
      </c>
      <c r="AR2" s="18" t="s">
        <v>89</v>
      </c>
    </row>
    <row r="3" spans="1:59" ht="15.75" hidden="1" customHeight="1">
      <c r="A3" s="31"/>
      <c r="B3" s="881" t="s">
        <v>219</v>
      </c>
      <c r="C3" s="882"/>
      <c r="D3" s="882"/>
      <c r="E3" s="882"/>
      <c r="F3" s="882"/>
      <c r="G3" s="882"/>
      <c r="H3" s="882"/>
      <c r="I3" s="882"/>
      <c r="J3" s="882"/>
      <c r="K3" s="882"/>
      <c r="L3" s="882"/>
      <c r="M3" s="882"/>
      <c r="N3" s="882"/>
      <c r="O3" s="882"/>
      <c r="P3" s="882"/>
      <c r="Q3" s="882"/>
      <c r="R3" s="882"/>
      <c r="S3" s="883"/>
      <c r="T3" s="883"/>
      <c r="U3" s="883"/>
      <c r="V3" s="883"/>
      <c r="W3" s="883"/>
      <c r="X3" s="883"/>
      <c r="Y3" s="20"/>
      <c r="AF3" s="591"/>
      <c r="AG3" s="590" t="s">
        <v>269</v>
      </c>
      <c r="AN3" s="596" t="s">
        <v>146</v>
      </c>
      <c r="AO3" s="92">
        <f>IF($S$2=AN3,1,0)</f>
        <v>0</v>
      </c>
      <c r="AP3" s="27">
        <v>1</v>
      </c>
      <c r="AQ3" s="594"/>
      <c r="AR3" s="18" t="s">
        <v>88</v>
      </c>
      <c r="BA3" s="597"/>
    </row>
    <row r="4" spans="1:59" ht="15.75" hidden="1" customHeight="1" thickBot="1">
      <c r="A4" s="31"/>
      <c r="B4" s="884" t="s">
        <v>227</v>
      </c>
      <c r="C4" s="885"/>
      <c r="D4" s="885"/>
      <c r="E4" s="885"/>
      <c r="F4" s="885"/>
      <c r="G4" s="885"/>
      <c r="H4" s="885"/>
      <c r="I4" s="885"/>
      <c r="J4" s="885"/>
      <c r="K4" s="885"/>
      <c r="L4" s="885"/>
      <c r="M4" s="885"/>
      <c r="N4" s="885"/>
      <c r="O4" s="885"/>
      <c r="P4" s="886"/>
      <c r="Q4" s="886"/>
      <c r="R4" s="886"/>
      <c r="S4" s="886"/>
      <c r="T4" s="886"/>
      <c r="U4" s="886"/>
      <c r="V4" s="886"/>
      <c r="W4" s="886"/>
      <c r="X4" s="886"/>
      <c r="Y4" s="20"/>
      <c r="AC4" s="590" t="s">
        <v>269</v>
      </c>
      <c r="AE4" s="598"/>
      <c r="AF4" s="591">
        <v>0</v>
      </c>
      <c r="AG4" s="590">
        <v>0</v>
      </c>
      <c r="AK4" s="590" t="s">
        <v>269</v>
      </c>
      <c r="AN4" s="599" t="s">
        <v>147</v>
      </c>
      <c r="AO4" s="92">
        <f>IF($S$2=AN4,2,0)</f>
        <v>0</v>
      </c>
      <c r="AP4" s="27">
        <v>2</v>
      </c>
      <c r="AQ4" s="27"/>
      <c r="AR4" s="600"/>
      <c r="BA4" s="597"/>
    </row>
    <row r="5" spans="1:59" ht="15.75" customHeight="1" thickBot="1">
      <c r="A5" s="31"/>
      <c r="B5" s="385" t="s">
        <v>1123</v>
      </c>
      <c r="C5" s="17"/>
      <c r="D5" s="17"/>
      <c r="E5" s="52"/>
      <c r="F5" s="52"/>
      <c r="G5" s="52"/>
      <c r="H5" s="52"/>
      <c r="I5" s="52"/>
      <c r="J5" s="17"/>
      <c r="K5" s="17"/>
      <c r="L5" s="17"/>
      <c r="M5" s="17"/>
      <c r="N5" s="17"/>
      <c r="O5" s="17"/>
      <c r="P5" s="28"/>
      <c r="Q5" s="28"/>
      <c r="R5" s="28"/>
      <c r="S5" s="28"/>
      <c r="T5" s="28"/>
      <c r="U5" s="347"/>
      <c r="V5" s="347"/>
      <c r="W5" s="347"/>
      <c r="X5" s="348"/>
      <c r="Y5" s="31"/>
      <c r="AA5" s="592" t="s">
        <v>4</v>
      </c>
      <c r="AB5" s="591">
        <f>IF(AA9=AA5,1,0)</f>
        <v>1</v>
      </c>
      <c r="AC5" s="590">
        <v>1</v>
      </c>
      <c r="AE5" s="601" t="s">
        <v>0</v>
      </c>
      <c r="AF5" s="591">
        <f>IF(U5=AE5,1,0)</f>
        <v>0</v>
      </c>
      <c r="AG5" s="590">
        <v>1</v>
      </c>
      <c r="AI5" s="592"/>
      <c r="AJ5" s="591">
        <v>0</v>
      </c>
      <c r="AK5" s="590">
        <v>0</v>
      </c>
      <c r="AN5" s="599" t="s">
        <v>148</v>
      </c>
      <c r="AO5" s="92">
        <f>IF($S$2=AN5,3,0)</f>
        <v>0</v>
      </c>
      <c r="AP5" s="27">
        <v>3</v>
      </c>
      <c r="AQ5" s="46"/>
      <c r="AZ5" s="18" t="str">
        <f>B5</f>
        <v>（１）建築物外皮の熱負荷抑制</v>
      </c>
    </row>
    <row r="6" spans="1:59" ht="15.75" customHeight="1" thickBot="1">
      <c r="A6" s="31"/>
      <c r="B6" s="887" t="s">
        <v>211</v>
      </c>
      <c r="C6" s="888"/>
      <c r="D6" s="889"/>
      <c r="E6" s="719"/>
      <c r="F6" s="720"/>
      <c r="G6" s="720"/>
      <c r="H6" s="720"/>
      <c r="I6" s="721"/>
      <c r="J6" s="245"/>
      <c r="K6" s="246"/>
      <c r="L6" s="246"/>
      <c r="M6" s="246"/>
      <c r="N6" s="333"/>
      <c r="O6" s="333"/>
      <c r="P6" s="333"/>
      <c r="Q6" s="333"/>
      <c r="R6" s="333"/>
      <c r="S6" s="333"/>
      <c r="T6" s="333"/>
      <c r="U6" s="333"/>
      <c r="V6" s="333"/>
      <c r="W6" s="333"/>
      <c r="X6" s="334"/>
      <c r="Y6" s="31"/>
      <c r="AA6" s="602" t="s">
        <v>5</v>
      </c>
      <c r="AB6" s="591">
        <f>IF(AA9=AA6,2,0)</f>
        <v>0</v>
      </c>
      <c r="AC6" s="590">
        <v>2</v>
      </c>
      <c r="AE6" s="601" t="s">
        <v>1</v>
      </c>
      <c r="AF6" s="591">
        <f>IF(U5=AE6,2,0)</f>
        <v>0</v>
      </c>
      <c r="AG6" s="590">
        <v>2</v>
      </c>
      <c r="AI6" s="599" t="s">
        <v>11</v>
      </c>
      <c r="AJ6" s="591">
        <f>IF($E$6=AI6,1,0)</f>
        <v>0</v>
      </c>
      <c r="AK6" s="590">
        <v>1</v>
      </c>
      <c r="AN6" s="599" t="s">
        <v>149</v>
      </c>
      <c r="AO6" s="92">
        <f>IF($S$2=AN6,4,0)</f>
        <v>0</v>
      </c>
      <c r="AP6" s="27">
        <v>4</v>
      </c>
      <c r="AQ6" s="27"/>
      <c r="AS6" s="603" t="s">
        <v>261</v>
      </c>
      <c r="AT6" s="604" t="str">
        <f>E7</f>
        <v/>
      </c>
      <c r="AU6" s="605" t="s">
        <v>56</v>
      </c>
      <c r="AZ6" s="18" t="s">
        <v>51</v>
      </c>
    </row>
    <row r="7" spans="1:59" ht="15.75" customHeight="1" thickBot="1">
      <c r="A7" s="33"/>
      <c r="B7" s="374" t="s">
        <v>858</v>
      </c>
      <c r="C7" s="375"/>
      <c r="D7" s="375"/>
      <c r="E7" s="890" t="str">
        <f>IF(AND(E6=AI7,N7&lt;&gt;""),IFERROR(ROUNDDOWN((1-N7)*100,1),""),IF(E6=AI6,IFERROR(ROUNDDOWN((1-E8/E9)*100,1),""),""))</f>
        <v/>
      </c>
      <c r="F7" s="891"/>
      <c r="G7" s="892"/>
      <c r="H7" s="893" t="s">
        <v>7</v>
      </c>
      <c r="I7" s="894"/>
      <c r="J7" s="744" t="s">
        <v>1047</v>
      </c>
      <c r="K7" s="745"/>
      <c r="L7" s="745"/>
      <c r="M7" s="791"/>
      <c r="N7" s="895"/>
      <c r="O7" s="896"/>
      <c r="P7" s="897"/>
      <c r="Q7" s="898"/>
      <c r="R7" s="871"/>
      <c r="S7" s="246"/>
      <c r="T7" s="59"/>
      <c r="U7" s="59"/>
      <c r="V7" s="59"/>
      <c r="W7" s="59"/>
      <c r="X7" s="60"/>
      <c r="Y7" s="31"/>
      <c r="AA7" s="606" t="s">
        <v>268</v>
      </c>
      <c r="AB7" s="591">
        <f>IF(AA9=AA7,4,0)</f>
        <v>0</v>
      </c>
      <c r="AC7" s="590">
        <v>4</v>
      </c>
      <c r="AE7" s="607" t="s">
        <v>2</v>
      </c>
      <c r="AF7" s="591">
        <f>IF(U5=AE7,3,0)</f>
        <v>0</v>
      </c>
      <c r="AG7" s="590">
        <v>3</v>
      </c>
      <c r="AI7" s="608" t="s">
        <v>10</v>
      </c>
      <c r="AJ7" s="591">
        <f>IF($E$6=AI7,2,0)</f>
        <v>0</v>
      </c>
      <c r="AK7" s="590">
        <v>2</v>
      </c>
      <c r="AN7" s="599" t="s">
        <v>150</v>
      </c>
      <c r="AO7" s="92">
        <f>IF($S$2=AN7,5,0)</f>
        <v>0</v>
      </c>
      <c r="AP7" s="27">
        <v>5</v>
      </c>
      <c r="AQ7" s="27"/>
      <c r="AR7" s="593"/>
      <c r="AZ7" s="609" t="s">
        <v>0</v>
      </c>
      <c r="BA7" s="610">
        <f>IF(SUM(BA8:BA9)=0,1,0)</f>
        <v>1</v>
      </c>
    </row>
    <row r="8" spans="1:59" ht="15.75" customHeight="1" thickBot="1">
      <c r="A8" s="33"/>
      <c r="B8" s="390" t="s">
        <v>1050</v>
      </c>
      <c r="C8" s="391"/>
      <c r="D8" s="391"/>
      <c r="E8" s="904"/>
      <c r="F8" s="905"/>
      <c r="G8" s="906"/>
      <c r="H8" s="900" t="s">
        <v>9</v>
      </c>
      <c r="I8" s="907"/>
      <c r="J8" s="390"/>
      <c r="K8" s="247"/>
      <c r="L8" s="247"/>
      <c r="M8" s="247"/>
      <c r="N8" s="247"/>
      <c r="O8" s="59"/>
      <c r="P8" s="59"/>
      <c r="Q8" s="59"/>
      <c r="R8" s="247"/>
      <c r="S8" s="59"/>
      <c r="T8" s="59"/>
      <c r="U8" s="59"/>
      <c r="V8" s="59"/>
      <c r="W8" s="59"/>
      <c r="X8" s="60"/>
      <c r="Y8" s="31"/>
      <c r="AA8" s="590" t="s">
        <v>267</v>
      </c>
      <c r="AB8" s="611">
        <f>SUM(AB5:AB7)</f>
        <v>1</v>
      </c>
      <c r="AE8" s="590" t="s">
        <v>267</v>
      </c>
      <c r="AF8" s="611" t="str">
        <f>IF(SUM(AF4:AF7)=0,"",(SUM(AF4:AF7)))</f>
        <v/>
      </c>
      <c r="AI8" s="590" t="s">
        <v>267</v>
      </c>
      <c r="AJ8" s="611" t="str">
        <f>IF(SUM(AJ5:AJ7)=0,"",(SUM(AJ5:AJ7)))</f>
        <v/>
      </c>
      <c r="AN8" s="599" t="s">
        <v>152</v>
      </c>
      <c r="AO8" s="92">
        <f>IF($S$2=AN8,6,0)</f>
        <v>0</v>
      </c>
      <c r="AP8" s="27">
        <v>6</v>
      </c>
      <c r="AQ8" s="27"/>
      <c r="AR8" s="593"/>
      <c r="AZ8" s="612" t="s">
        <v>1</v>
      </c>
      <c r="BA8" s="613">
        <f>IF(AND(E7&gt;=10,E7&lt;20),1,0)</f>
        <v>0</v>
      </c>
    </row>
    <row r="9" spans="1:59" ht="15.75" customHeight="1" thickBot="1">
      <c r="A9" s="33"/>
      <c r="B9" s="382" t="s">
        <v>859</v>
      </c>
      <c r="C9" s="383"/>
      <c r="D9" s="384"/>
      <c r="E9" s="908"/>
      <c r="F9" s="909"/>
      <c r="G9" s="910"/>
      <c r="H9" s="900" t="s">
        <v>9</v>
      </c>
      <c r="I9" s="907"/>
      <c r="J9" s="382"/>
      <c r="K9" s="248"/>
      <c r="L9" s="248"/>
      <c r="M9" s="248"/>
      <c r="N9" s="248"/>
      <c r="O9" s="248"/>
      <c r="P9" s="248"/>
      <c r="Q9" s="248"/>
      <c r="R9" s="248"/>
      <c r="S9" s="62"/>
      <c r="T9" s="62"/>
      <c r="U9" s="62"/>
      <c r="V9" s="62"/>
      <c r="W9" s="62"/>
      <c r="X9" s="61"/>
      <c r="Y9" s="31"/>
      <c r="AA9" s="876" t="s">
        <v>4</v>
      </c>
      <c r="AB9" s="877"/>
      <c r="AC9" s="877"/>
      <c r="AD9" s="877"/>
      <c r="AE9" s="878"/>
      <c r="AN9" s="599" t="s">
        <v>153</v>
      </c>
      <c r="AO9" s="92">
        <f>IF($S$2=AN9,7,0)</f>
        <v>0</v>
      </c>
      <c r="AP9" s="27">
        <v>7</v>
      </c>
      <c r="AQ9" s="27"/>
      <c r="AR9" s="593"/>
      <c r="AZ9" s="614" t="s">
        <v>2</v>
      </c>
      <c r="BA9" s="615">
        <f>IF(E7="",0,IF(E7&gt;=20,1,0))</f>
        <v>0</v>
      </c>
    </row>
    <row r="10" spans="1:59" ht="15.75" hidden="1" customHeight="1" thickBot="1">
      <c r="A10" s="33"/>
      <c r="B10" s="390" t="s">
        <v>217</v>
      </c>
      <c r="C10" s="391"/>
      <c r="D10" s="391"/>
      <c r="E10" s="759"/>
      <c r="F10" s="760"/>
      <c r="G10" s="761"/>
      <c r="H10" s="879" t="s">
        <v>7</v>
      </c>
      <c r="I10" s="880"/>
      <c r="J10" s="249" t="s">
        <v>151</v>
      </c>
      <c r="K10" s="250"/>
      <c r="L10" s="250"/>
      <c r="M10" s="250"/>
      <c r="N10" s="250"/>
      <c r="O10" s="250"/>
      <c r="P10" s="250"/>
      <c r="Q10" s="250"/>
      <c r="R10" s="250"/>
      <c r="S10" s="250"/>
      <c r="T10" s="250"/>
      <c r="U10" s="250"/>
      <c r="V10" s="250"/>
      <c r="W10" s="250"/>
      <c r="X10" s="251"/>
      <c r="Y10" s="31"/>
      <c r="AN10" s="599" t="s">
        <v>154</v>
      </c>
      <c r="AO10" s="92">
        <f>IF($S$2=AN10,8,0)</f>
        <v>0</v>
      </c>
      <c r="AP10" s="27">
        <v>8</v>
      </c>
      <c r="AQ10" s="27"/>
      <c r="AR10" s="593"/>
      <c r="AZ10" s="616" t="s">
        <v>260</v>
      </c>
      <c r="BA10" s="616">
        <f>U5</f>
        <v>0</v>
      </c>
    </row>
    <row r="11" spans="1:59" ht="15.75" customHeight="1" thickBot="1">
      <c r="A11" s="33"/>
      <c r="B11" s="377" t="s">
        <v>1140</v>
      </c>
      <c r="C11" s="378"/>
      <c r="D11" s="378"/>
      <c r="E11" s="895"/>
      <c r="F11" s="896"/>
      <c r="G11" s="897"/>
      <c r="H11" s="899" t="s">
        <v>892</v>
      </c>
      <c r="I11" s="900"/>
      <c r="J11" s="329" t="str">
        <f>IF(OR(E6=AI5,E6="その他"),"",IF(E6="標準入力法",AR3,AR2))</f>
        <v/>
      </c>
      <c r="K11" s="252"/>
      <c r="L11" s="252"/>
      <c r="M11" s="252"/>
      <c r="N11" s="252"/>
      <c r="O11" s="252"/>
      <c r="P11" s="252"/>
      <c r="Q11" s="252"/>
      <c r="R11" s="252"/>
      <c r="S11" s="64"/>
      <c r="T11" s="64"/>
      <c r="U11" s="64"/>
      <c r="V11" s="64"/>
      <c r="W11" s="64"/>
      <c r="X11" s="253"/>
      <c r="Y11" s="31"/>
      <c r="AN11" s="617" t="s">
        <v>85</v>
      </c>
      <c r="AO11" s="618">
        <f>IF($S$2=AN11,9,0)</f>
        <v>0</v>
      </c>
      <c r="AP11" s="619">
        <v>9</v>
      </c>
      <c r="AQ11" s="27"/>
      <c r="AR11" s="593"/>
    </row>
    <row r="12" spans="1:59" ht="15.75" customHeight="1" thickBot="1">
      <c r="A12" s="33"/>
      <c r="B12" s="377" t="s">
        <v>1141</v>
      </c>
      <c r="C12" s="378"/>
      <c r="D12" s="378"/>
      <c r="E12" s="895"/>
      <c r="F12" s="896"/>
      <c r="G12" s="897"/>
      <c r="H12" s="899" t="s">
        <v>892</v>
      </c>
      <c r="I12" s="900"/>
      <c r="J12" s="329" t="str">
        <f>IF(OR(E6=AI5,E6="その他"),"",IF(E6="標準入力法",AR3,AR2))</f>
        <v/>
      </c>
      <c r="K12" s="252"/>
      <c r="L12" s="252"/>
      <c r="M12" s="252"/>
      <c r="N12" s="252"/>
      <c r="O12" s="252"/>
      <c r="P12" s="252"/>
      <c r="Q12" s="252"/>
      <c r="R12" s="381"/>
      <c r="S12" s="64"/>
      <c r="T12" s="64"/>
      <c r="U12" s="64"/>
      <c r="V12" s="64"/>
      <c r="W12" s="64"/>
      <c r="X12" s="253"/>
      <c r="Y12" s="31"/>
      <c r="AN12" s="18" t="s">
        <v>267</v>
      </c>
      <c r="AO12" s="620" t="str">
        <f>IF(SUM(AO2:AO11)=0,"",(SUM(AO2:AO11)))</f>
        <v/>
      </c>
      <c r="AQ12" s="27"/>
      <c r="AR12" s="593"/>
    </row>
    <row r="13" spans="1:59" ht="15.75" customHeight="1" thickBot="1">
      <c r="A13" s="33"/>
      <c r="B13" s="377" t="s">
        <v>1142</v>
      </c>
      <c r="C13" s="378"/>
      <c r="D13" s="379"/>
      <c r="E13" s="901"/>
      <c r="F13" s="902"/>
      <c r="G13" s="903"/>
      <c r="H13" s="899" t="s">
        <v>892</v>
      </c>
      <c r="I13" s="900"/>
      <c r="J13" s="329" t="str">
        <f>IF(OR(E6=AI5,E6="その他"),"",IF(E6="標準入力法",AR3,AR2))</f>
        <v/>
      </c>
      <c r="K13" s="252"/>
      <c r="L13" s="381"/>
      <c r="M13" s="381"/>
      <c r="N13" s="381"/>
      <c r="O13" s="381"/>
      <c r="P13" s="381"/>
      <c r="Q13" s="381"/>
      <c r="R13" s="381"/>
      <c r="S13" s="63"/>
      <c r="T13" s="63"/>
      <c r="U13" s="63"/>
      <c r="V13" s="63"/>
      <c r="W13" s="63"/>
      <c r="X13" s="254"/>
      <c r="Y13" s="31"/>
      <c r="AQ13" s="27"/>
      <c r="AW13" s="621"/>
    </row>
    <row r="14" spans="1:59" ht="15.75" customHeight="1" thickBot="1">
      <c r="A14" s="33"/>
      <c r="B14" s="382" t="s">
        <v>1143</v>
      </c>
      <c r="C14" s="383"/>
      <c r="D14" s="383"/>
      <c r="E14" s="922"/>
      <c r="F14" s="923"/>
      <c r="G14" s="924"/>
      <c r="H14" s="925" t="s">
        <v>8</v>
      </c>
      <c r="I14" s="926"/>
      <c r="J14" s="330" t="str">
        <f>IF(OR(E6=AI5,E6="その他"),"",IF(E6="標準入力法",AR3,AR2))</f>
        <v/>
      </c>
      <c r="K14" s="252"/>
      <c r="L14" s="252"/>
      <c r="M14" s="252"/>
      <c r="N14" s="252"/>
      <c r="O14" s="252"/>
      <c r="P14" s="252"/>
      <c r="Q14" s="252"/>
      <c r="R14" s="252"/>
      <c r="S14" s="64"/>
      <c r="T14" s="64"/>
      <c r="U14" s="64"/>
      <c r="V14" s="64"/>
      <c r="W14" s="64"/>
      <c r="X14" s="253"/>
      <c r="Y14" s="31"/>
      <c r="AS14" s="622"/>
    </row>
    <row r="15" spans="1:59" ht="15.75" hidden="1" customHeight="1" thickBot="1">
      <c r="A15" s="31"/>
      <c r="B15" s="927" t="s">
        <v>228</v>
      </c>
      <c r="C15" s="886"/>
      <c r="D15" s="886"/>
      <c r="E15" s="886"/>
      <c r="F15" s="886"/>
      <c r="G15" s="886"/>
      <c r="H15" s="886"/>
      <c r="I15" s="886"/>
      <c r="J15" s="886"/>
      <c r="K15" s="886"/>
      <c r="L15" s="886"/>
      <c r="M15" s="886"/>
      <c r="N15" s="886"/>
      <c r="O15" s="886"/>
      <c r="P15" s="886"/>
      <c r="Q15" s="886"/>
      <c r="R15" s="886"/>
      <c r="S15" s="886"/>
      <c r="T15" s="886"/>
      <c r="U15" s="886"/>
      <c r="V15" s="886"/>
      <c r="W15" s="886"/>
      <c r="X15" s="928"/>
      <c r="Y15" s="27"/>
      <c r="AE15" s="598"/>
      <c r="AF15" s="591">
        <v>0</v>
      </c>
      <c r="AG15" s="590">
        <v>0</v>
      </c>
      <c r="AO15" s="92"/>
      <c r="AP15" s="27"/>
      <c r="AQ15" s="27"/>
    </row>
    <row r="16" spans="1:59" ht="15.75" hidden="1" customHeight="1" thickBot="1">
      <c r="A16" s="31"/>
      <c r="B16" s="26" t="s">
        <v>221</v>
      </c>
      <c r="C16" s="17"/>
      <c r="D16" s="17"/>
      <c r="E16" s="17"/>
      <c r="F16" s="17"/>
      <c r="G16" s="17"/>
      <c r="H16" s="17"/>
      <c r="I16" s="17"/>
      <c r="J16" s="17"/>
      <c r="K16" s="17"/>
      <c r="L16" s="17"/>
      <c r="M16" s="17"/>
      <c r="N16" s="17"/>
      <c r="O16" s="17"/>
      <c r="P16" s="719" t="s">
        <v>4</v>
      </c>
      <c r="Q16" s="720"/>
      <c r="R16" s="720"/>
      <c r="S16" s="720"/>
      <c r="T16" s="721"/>
      <c r="U16" s="929" t="str">
        <f ca="1">IF(P16&lt;&gt;AA16,"",OFFSET(BA18,MATCH(1,BA18:BA20,0)-1,-1,1,1))</f>
        <v>段階1</v>
      </c>
      <c r="V16" s="930"/>
      <c r="W16" s="930"/>
      <c r="X16" s="931"/>
      <c r="Y16" s="31"/>
      <c r="AA16" s="592" t="s">
        <v>4</v>
      </c>
      <c r="AB16" s="591">
        <f>IF(P16=AA16,1,0)</f>
        <v>1</v>
      </c>
      <c r="AC16" s="590">
        <v>1</v>
      </c>
      <c r="AE16" s="601" t="s">
        <v>0</v>
      </c>
      <c r="AF16" s="591">
        <f ca="1">IF(U16=AE16,1,0)</f>
        <v>1</v>
      </c>
      <c r="AG16" s="590">
        <v>1</v>
      </c>
      <c r="AO16" s="92"/>
      <c r="AP16" s="27"/>
      <c r="AQ16" s="27"/>
      <c r="AZ16" s="18" t="str">
        <f>B16</f>
        <v>ア　再生可能エネルギーの直接利用</v>
      </c>
    </row>
    <row r="17" spans="1:53" ht="15.75" hidden="1" customHeight="1" thickBot="1">
      <c r="A17" s="31"/>
      <c r="B17" s="257" t="s">
        <v>69</v>
      </c>
      <c r="C17" s="258"/>
      <c r="D17" s="258"/>
      <c r="E17" s="259"/>
      <c r="F17" s="259"/>
      <c r="G17" s="259"/>
      <c r="H17" s="259"/>
      <c r="I17" s="259"/>
      <c r="J17" s="258"/>
      <c r="K17" s="258"/>
      <c r="L17" s="258"/>
      <c r="M17" s="258"/>
      <c r="N17" s="258"/>
      <c r="O17" s="258"/>
      <c r="P17" s="258"/>
      <c r="Q17" s="258"/>
      <c r="R17" s="258"/>
      <c r="S17" s="258"/>
      <c r="T17" s="258"/>
      <c r="U17" s="258"/>
      <c r="V17" s="258"/>
      <c r="W17" s="258"/>
      <c r="X17" s="260"/>
      <c r="Y17" s="31"/>
      <c r="AA17" s="602" t="s">
        <v>5</v>
      </c>
      <c r="AB17" s="591">
        <f>IF(P16=AA17,2,0)</f>
        <v>0</v>
      </c>
      <c r="AC17" s="590">
        <v>2</v>
      </c>
      <c r="AE17" s="601" t="s">
        <v>1</v>
      </c>
      <c r="AF17" s="591">
        <f ca="1">IF(U16=AE17,2,0)</f>
        <v>0</v>
      </c>
      <c r="AG17" s="590">
        <v>2</v>
      </c>
      <c r="AI17" s="592"/>
      <c r="AN17" s="27"/>
      <c r="AO17" s="92"/>
      <c r="AP17" s="27"/>
      <c r="AQ17" s="27"/>
      <c r="AR17" s="27"/>
      <c r="AS17" s="46"/>
      <c r="AZ17" s="18" t="s">
        <v>51</v>
      </c>
    </row>
    <row r="18" spans="1:53" ht="15.75" hidden="1" customHeight="1" thickBot="1">
      <c r="A18" s="33"/>
      <c r="B18" s="932" t="s">
        <v>1027</v>
      </c>
      <c r="C18" s="933"/>
      <c r="D18" s="934"/>
      <c r="E18" s="373"/>
      <c r="F18" s="261" t="s">
        <v>1107</v>
      </c>
      <c r="G18" s="378"/>
      <c r="H18" s="378"/>
      <c r="I18" s="378"/>
      <c r="J18" s="262"/>
      <c r="K18" s="378"/>
      <c r="L18" s="378"/>
      <c r="M18" s="378"/>
      <c r="N18" s="378"/>
      <c r="O18" s="378"/>
      <c r="P18" s="378"/>
      <c r="Q18" s="378"/>
      <c r="R18" s="378"/>
      <c r="S18" s="378"/>
      <c r="T18" s="378"/>
      <c r="U18" s="378"/>
      <c r="V18" s="378"/>
      <c r="W18" s="378"/>
      <c r="X18" s="263"/>
      <c r="Y18" s="31"/>
      <c r="AA18" s="606" t="s">
        <v>268</v>
      </c>
      <c r="AB18" s="591">
        <f>IF(P16=AA18,4,0)</f>
        <v>0</v>
      </c>
      <c r="AC18" s="590">
        <v>4</v>
      </c>
      <c r="AE18" s="607" t="s">
        <v>2</v>
      </c>
      <c r="AF18" s="591">
        <f ca="1">IF(U16=AE18,3,0)</f>
        <v>0</v>
      </c>
      <c r="AG18" s="590">
        <v>3</v>
      </c>
      <c r="AI18" s="608" t="s">
        <v>6</v>
      </c>
      <c r="AO18" s="92"/>
      <c r="AP18" s="27"/>
      <c r="AQ18" s="27"/>
      <c r="AR18" s="27"/>
      <c r="AS18" s="623" t="str">
        <f>B18</f>
        <v>(ア)採光利用システムに係る事項</v>
      </c>
      <c r="AT18" s="624" t="str">
        <f>IF(E18="〇",1,"")</f>
        <v/>
      </c>
      <c r="AU18" s="625" t="s">
        <v>541</v>
      </c>
      <c r="AZ18" s="609" t="s">
        <v>0</v>
      </c>
      <c r="BA18" s="610">
        <f>IF(SUM(BA19:BA20)=0,1,0)</f>
        <v>1</v>
      </c>
    </row>
    <row r="19" spans="1:53" ht="15.75" hidden="1" customHeight="1" thickBot="1">
      <c r="A19" s="33"/>
      <c r="B19" s="911" t="s">
        <v>1028</v>
      </c>
      <c r="C19" s="912"/>
      <c r="D19" s="913"/>
      <c r="E19" s="302"/>
      <c r="F19" s="914" t="s">
        <v>1025</v>
      </c>
      <c r="G19" s="914"/>
      <c r="H19" s="914"/>
      <c r="I19" s="914"/>
      <c r="J19" s="914"/>
      <c r="K19" s="914"/>
      <c r="L19" s="914"/>
      <c r="M19" s="914"/>
      <c r="N19" s="914"/>
      <c r="O19" s="914"/>
      <c r="P19" s="914"/>
      <c r="Q19" s="914"/>
      <c r="R19" s="914"/>
      <c r="S19" s="914"/>
      <c r="T19" s="914"/>
      <c r="U19" s="914"/>
      <c r="V19" s="914"/>
      <c r="W19" s="914"/>
      <c r="X19" s="915"/>
      <c r="Y19" s="31"/>
      <c r="AA19" s="590" t="s">
        <v>267</v>
      </c>
      <c r="AB19" s="611">
        <f>SUM(AB16:AB18)</f>
        <v>1</v>
      </c>
      <c r="AE19" s="590" t="s">
        <v>267</v>
      </c>
      <c r="AF19" s="611">
        <f ca="1">IF(SUM(AF15:AF18)=0,"",(SUM(AF15:AF18)))</f>
        <v>1</v>
      </c>
      <c r="AO19" s="92"/>
      <c r="AP19" s="27"/>
      <c r="AQ19" s="27"/>
      <c r="AS19" s="623" t="str">
        <f t="shared" ref="AS19" si="0">B19</f>
        <v>(イ)通風利用システムに係る事項</v>
      </c>
      <c r="AT19" s="624" t="str">
        <f>IF(E19="〇",1,"")</f>
        <v/>
      </c>
      <c r="AU19" s="625" t="s">
        <v>541</v>
      </c>
      <c r="AZ19" s="612" t="s">
        <v>1</v>
      </c>
      <c r="BA19" s="613">
        <f>IF(E24="",IF(AND(AT22&gt;=1,AT23&lt;15),1,0),IF(BA20=1,0,IF(AND(AT25&gt;=1,AT26&gt;=1),1,0)))</f>
        <v>0</v>
      </c>
    </row>
    <row r="20" spans="1:53" ht="15.75" hidden="1" customHeight="1" thickBot="1">
      <c r="A20" s="31"/>
      <c r="B20" s="911" t="s">
        <v>1048</v>
      </c>
      <c r="C20" s="912"/>
      <c r="D20" s="912"/>
      <c r="E20" s="373"/>
      <c r="F20" s="261" t="s">
        <v>1049</v>
      </c>
      <c r="G20" s="378"/>
      <c r="H20" s="375"/>
      <c r="I20" s="375"/>
      <c r="J20" s="375"/>
      <c r="K20" s="375"/>
      <c r="L20" s="375"/>
      <c r="M20" s="375"/>
      <c r="N20" s="375"/>
      <c r="O20" s="375"/>
      <c r="P20" s="375"/>
      <c r="Q20" s="375"/>
      <c r="R20" s="375"/>
      <c r="S20" s="375"/>
      <c r="T20" s="375"/>
      <c r="U20" s="375"/>
      <c r="V20" s="375"/>
      <c r="W20" s="375"/>
      <c r="X20" s="386"/>
      <c r="Y20" s="18"/>
      <c r="AN20" s="27"/>
      <c r="AO20" s="92"/>
      <c r="AP20" s="27"/>
      <c r="AQ20" s="27"/>
      <c r="AS20" s="623" t="str">
        <f>B20</f>
        <v>(ウ)地中熱利用システムに係る事項</v>
      </c>
      <c r="AT20" s="624" t="str">
        <f>IF(E20="〇",1,"")</f>
        <v/>
      </c>
      <c r="AU20" s="625" t="s">
        <v>541</v>
      </c>
      <c r="AZ20" s="614" t="s">
        <v>2</v>
      </c>
      <c r="BA20" s="615">
        <f>IF(E24="",IF(AND(AT22&gt;=1,AT23&gt;=15),1,0),IF(AT27=4,1,0))</f>
        <v>0</v>
      </c>
    </row>
    <row r="21" spans="1:53" ht="15.75" hidden="1" customHeight="1" thickBot="1">
      <c r="A21" s="33"/>
      <c r="B21" s="911" t="s">
        <v>1029</v>
      </c>
      <c r="C21" s="912"/>
      <c r="D21" s="916"/>
      <c r="E21" s="380"/>
      <c r="F21" s="917" t="s">
        <v>85</v>
      </c>
      <c r="G21" s="918"/>
      <c r="H21" s="919"/>
      <c r="I21" s="920"/>
      <c r="J21" s="920"/>
      <c r="K21" s="920"/>
      <c r="L21" s="920"/>
      <c r="M21" s="920"/>
      <c r="N21" s="920"/>
      <c r="O21" s="920"/>
      <c r="P21" s="920"/>
      <c r="Q21" s="920"/>
      <c r="R21" s="920"/>
      <c r="S21" s="920"/>
      <c r="T21" s="920"/>
      <c r="U21" s="920"/>
      <c r="V21" s="920"/>
      <c r="W21" s="920"/>
      <c r="X21" s="921"/>
      <c r="Y21" s="31"/>
      <c r="AS21" s="623" t="str">
        <f>B21</f>
        <v>(エ)その他のシステムに係る事項</v>
      </c>
      <c r="AT21" s="624" t="str">
        <f>IF(E21="〇",1,"")</f>
        <v/>
      </c>
      <c r="AU21" s="625" t="s">
        <v>541</v>
      </c>
    </row>
    <row r="22" spans="1:53" ht="15.75" hidden="1" customHeight="1" thickBot="1">
      <c r="A22" s="33"/>
      <c r="B22" s="374" t="s">
        <v>216</v>
      </c>
      <c r="C22" s="375"/>
      <c r="D22" s="386"/>
      <c r="E22" s="935"/>
      <c r="F22" s="936"/>
      <c r="G22" s="937"/>
      <c r="H22" s="938" t="s">
        <v>9</v>
      </c>
      <c r="I22" s="939"/>
      <c r="J22" s="382" t="s">
        <v>214</v>
      </c>
      <c r="K22" s="242"/>
      <c r="L22" s="242"/>
      <c r="M22" s="242"/>
      <c r="N22" s="242"/>
      <c r="O22" s="242"/>
      <c r="P22" s="242"/>
      <c r="Q22" s="242"/>
      <c r="R22" s="240"/>
      <c r="S22" s="240"/>
      <c r="T22" s="240"/>
      <c r="U22" s="240"/>
      <c r="V22" s="240"/>
      <c r="W22" s="240"/>
      <c r="X22" s="241"/>
      <c r="Y22" s="31"/>
      <c r="AO22" s="92"/>
      <c r="AP22" s="27"/>
      <c r="AQ22" s="27"/>
      <c r="AS22" s="623" t="s">
        <v>155</v>
      </c>
      <c r="AT22" s="618">
        <f>SUM(AT18:AT21)</f>
        <v>0</v>
      </c>
      <c r="AU22" s="625" t="s">
        <v>540</v>
      </c>
    </row>
    <row r="23" spans="1:53" ht="15.75" hidden="1" customHeight="1" thickBot="1">
      <c r="B23" s="940" t="s">
        <v>1015</v>
      </c>
      <c r="C23" s="941"/>
      <c r="D23" s="941"/>
      <c r="E23" s="942"/>
      <c r="F23" s="942"/>
      <c r="G23" s="942"/>
      <c r="H23" s="942"/>
      <c r="I23" s="942"/>
      <c r="J23" s="942"/>
      <c r="K23" s="942"/>
      <c r="L23" s="942"/>
      <c r="M23" s="942"/>
      <c r="N23" s="942"/>
      <c r="O23" s="942"/>
      <c r="P23" s="942"/>
      <c r="Q23" s="942"/>
      <c r="R23" s="942"/>
      <c r="S23" s="942"/>
      <c r="T23" s="942"/>
      <c r="U23" s="942"/>
      <c r="V23" s="942"/>
      <c r="W23" s="942"/>
      <c r="X23" s="943"/>
      <c r="AO23" s="92"/>
      <c r="AP23" s="27"/>
      <c r="AQ23" s="27"/>
      <c r="AS23" s="623" t="str">
        <f>B22</f>
        <v>(オ)再生可能エネルギーの直接利用量</v>
      </c>
      <c r="AT23" s="626">
        <f>E22</f>
        <v>0</v>
      </c>
    </row>
    <row r="24" spans="1:53" ht="15.75" hidden="1" customHeight="1" thickBot="1">
      <c r="B24" s="264" t="s">
        <v>222</v>
      </c>
      <c r="C24" s="265"/>
      <c r="D24" s="265"/>
      <c r="E24" s="944"/>
      <c r="F24" s="945"/>
      <c r="G24" s="945"/>
      <c r="H24" s="879" t="s">
        <v>70</v>
      </c>
      <c r="I24" s="880"/>
      <c r="J24" s="387"/>
      <c r="K24" s="387"/>
      <c r="L24" s="387"/>
      <c r="M24" s="387"/>
      <c r="N24" s="387"/>
      <c r="O24" s="387"/>
      <c r="P24" s="387"/>
      <c r="Q24" s="387"/>
      <c r="R24" s="387"/>
      <c r="S24" s="387"/>
      <c r="T24" s="387"/>
      <c r="U24" s="387"/>
      <c r="V24" s="387"/>
      <c r="W24" s="387"/>
      <c r="X24" s="388"/>
      <c r="AO24" s="92"/>
      <c r="AP24" s="27"/>
      <c r="AQ24" s="27"/>
      <c r="AT24" s="620"/>
    </row>
    <row r="25" spans="1:53" ht="15.75" hidden="1" customHeight="1" thickBot="1">
      <c r="B25" s="264" t="s">
        <v>223</v>
      </c>
      <c r="C25" s="265"/>
      <c r="D25" s="265"/>
      <c r="E25" s="789"/>
      <c r="F25" s="790"/>
      <c r="G25" s="790"/>
      <c r="H25" s="879" t="s">
        <v>70</v>
      </c>
      <c r="I25" s="880"/>
      <c r="J25" s="946" t="s">
        <v>61</v>
      </c>
      <c r="K25" s="900"/>
      <c r="L25" s="900"/>
      <c r="M25" s="900"/>
      <c r="N25" s="900"/>
      <c r="O25" s="947"/>
      <c r="P25" s="948" t="str">
        <f>IF($E$24="","",ROUNDDOWN(E25/$E$24*100,1))</f>
        <v/>
      </c>
      <c r="Q25" s="949"/>
      <c r="R25" s="950"/>
      <c r="S25" s="951" t="s">
        <v>56</v>
      </c>
      <c r="T25" s="952"/>
      <c r="U25" s="59"/>
      <c r="V25" s="59"/>
      <c r="W25" s="59"/>
      <c r="X25" s="60"/>
      <c r="AS25" s="623" t="str">
        <f t="shared" ref="AS25:AS26" si="1">B25</f>
        <v>(キ)窓が2方向に面している教室数</v>
      </c>
      <c r="AT25" s="627">
        <f>IF(E24="",0,IF(P25&lt;50,0,IF(P25&lt;80,1,2)))</f>
        <v>0</v>
      </c>
      <c r="AU25" s="625"/>
    </row>
    <row r="26" spans="1:53" ht="15.75" hidden="1" customHeight="1" thickBot="1">
      <c r="B26" s="264" t="s">
        <v>224</v>
      </c>
      <c r="C26" s="265"/>
      <c r="D26" s="265"/>
      <c r="E26" s="789"/>
      <c r="F26" s="790"/>
      <c r="G26" s="835"/>
      <c r="H26" s="879" t="s">
        <v>70</v>
      </c>
      <c r="I26" s="880"/>
      <c r="J26" s="957" t="s">
        <v>71</v>
      </c>
      <c r="K26" s="958"/>
      <c r="L26" s="958"/>
      <c r="M26" s="958"/>
      <c r="N26" s="958"/>
      <c r="O26" s="959"/>
      <c r="P26" s="948" t="str">
        <f>IF($E$24="","",ROUNDDOWN(E26/$E$24*100,1))</f>
        <v/>
      </c>
      <c r="Q26" s="949"/>
      <c r="R26" s="950"/>
      <c r="S26" s="925" t="s">
        <v>56</v>
      </c>
      <c r="T26" s="926"/>
      <c r="U26" s="62"/>
      <c r="V26" s="62"/>
      <c r="W26" s="62"/>
      <c r="X26" s="61"/>
      <c r="AF26" s="591"/>
      <c r="AO26" s="92"/>
      <c r="AP26" s="27"/>
      <c r="AQ26" s="27"/>
      <c r="AS26" s="623" t="str">
        <f t="shared" si="1"/>
        <v>(ク)換気口又は窓が2方向に面している教室数</v>
      </c>
      <c r="AT26" s="627">
        <f>IF(E24="",0,IF(P26&lt;50,0,IF(P26&lt;80,1,2)))</f>
        <v>0</v>
      </c>
      <c r="AU26" s="625"/>
    </row>
    <row r="27" spans="1:53" ht="8.25" hidden="1" customHeight="1" thickBot="1">
      <c r="B27" s="382"/>
      <c r="C27" s="383"/>
      <c r="D27" s="383"/>
      <c r="E27" s="255"/>
      <c r="F27" s="255"/>
      <c r="G27" s="255"/>
      <c r="H27" s="255"/>
      <c r="I27" s="255"/>
      <c r="J27" s="255"/>
      <c r="K27" s="255"/>
      <c r="L27" s="255"/>
      <c r="M27" s="255"/>
      <c r="N27" s="255"/>
      <c r="O27" s="255"/>
      <c r="P27" s="255"/>
      <c r="Q27" s="255"/>
      <c r="R27" s="255"/>
      <c r="S27" s="255"/>
      <c r="T27" s="255"/>
      <c r="U27" s="266"/>
      <c r="V27" s="266"/>
      <c r="W27" s="266"/>
      <c r="X27" s="267"/>
      <c r="AE27" s="598"/>
      <c r="AF27" s="591">
        <v>0</v>
      </c>
      <c r="AG27" s="590">
        <v>0</v>
      </c>
      <c r="AO27" s="92"/>
      <c r="AP27" s="27"/>
      <c r="AQ27" s="27"/>
      <c r="AS27" s="593" t="s">
        <v>52</v>
      </c>
      <c r="AT27" s="627">
        <f>SUM(AT25:AT26)</f>
        <v>0</v>
      </c>
      <c r="AU27" s="625" t="s">
        <v>540</v>
      </c>
    </row>
    <row r="28" spans="1:53" ht="8.25" hidden="1" customHeight="1" thickBot="1">
      <c r="B28" s="377"/>
      <c r="C28" s="378"/>
      <c r="D28" s="378"/>
      <c r="E28" s="255"/>
      <c r="F28" s="255"/>
      <c r="G28" s="255"/>
      <c r="H28" s="256"/>
      <c r="I28" s="256"/>
      <c r="J28" s="256"/>
      <c r="K28" s="256"/>
      <c r="L28" s="256"/>
      <c r="M28" s="256"/>
      <c r="N28" s="256"/>
      <c r="O28" s="256"/>
      <c r="P28" s="255"/>
      <c r="Q28" s="255"/>
      <c r="R28" s="255"/>
      <c r="S28" s="256"/>
      <c r="T28" s="256"/>
      <c r="U28" s="256"/>
      <c r="V28" s="256"/>
      <c r="W28" s="256"/>
      <c r="X28" s="268"/>
      <c r="Y28" s="31"/>
      <c r="AE28" s="598"/>
      <c r="AF28" s="591">
        <v>0</v>
      </c>
      <c r="AG28" s="590">
        <v>0</v>
      </c>
      <c r="AT28" s="620"/>
      <c r="AZ28" s="628"/>
      <c r="BA28" s="629"/>
    </row>
    <row r="29" spans="1:53" ht="15.75" hidden="1" customHeight="1" thickBot="1">
      <c r="B29" s="26" t="s">
        <v>1008</v>
      </c>
      <c r="C29" s="17"/>
      <c r="D29" s="17"/>
      <c r="E29" s="17"/>
      <c r="F29" s="17"/>
      <c r="G29" s="17"/>
      <c r="H29" s="17"/>
      <c r="I29" s="17"/>
      <c r="J29" s="17"/>
      <c r="K29" s="17"/>
      <c r="L29" s="17"/>
      <c r="M29" s="17"/>
      <c r="N29" s="17"/>
      <c r="O29" s="17"/>
      <c r="P29" s="719" t="s">
        <v>4</v>
      </c>
      <c r="Q29" s="720"/>
      <c r="R29" s="720"/>
      <c r="S29" s="720"/>
      <c r="T29" s="721"/>
      <c r="U29" s="929" t="str">
        <f ca="1">IF(P29&lt;&gt;AA5,"",OFFSET(BA31,MATCH(1,BA31:BA33,0)-1,-1,1,1))</f>
        <v>段階1</v>
      </c>
      <c r="V29" s="930"/>
      <c r="W29" s="930"/>
      <c r="X29" s="953"/>
      <c r="Y29" s="31"/>
      <c r="AA29" s="592" t="s">
        <v>4</v>
      </c>
      <c r="AB29" s="591">
        <f>IF(P29=AA29,1,0)</f>
        <v>1</v>
      </c>
      <c r="AC29" s="590">
        <v>1</v>
      </c>
      <c r="AE29" s="601" t="s">
        <v>0</v>
      </c>
      <c r="AF29" s="591">
        <f ca="1">IF(U29=AE29,1,0)</f>
        <v>1</v>
      </c>
      <c r="AG29" s="590">
        <v>1</v>
      </c>
      <c r="AI29" s="592"/>
      <c r="AT29" s="620"/>
      <c r="AZ29" s="18" t="str">
        <f>B29</f>
        <v>ウ　再生可能エネルギー電気の受入れ</v>
      </c>
    </row>
    <row r="30" spans="1:53" ht="15.75" hidden="1" customHeight="1" thickBot="1">
      <c r="B30" s="911" t="s">
        <v>1026</v>
      </c>
      <c r="C30" s="912"/>
      <c r="D30" s="912"/>
      <c r="E30" s="380"/>
      <c r="F30" s="269" t="s">
        <v>90</v>
      </c>
      <c r="G30" s="335"/>
      <c r="H30" s="335"/>
      <c r="I30" s="402"/>
      <c r="J30" s="335"/>
      <c r="K30" s="335"/>
      <c r="L30" s="335"/>
      <c r="M30" s="335"/>
      <c r="N30" s="335"/>
      <c r="O30" s="335"/>
      <c r="P30" s="335"/>
      <c r="Q30" s="335"/>
      <c r="R30" s="335"/>
      <c r="S30" s="335"/>
      <c r="T30" s="335"/>
      <c r="U30" s="335"/>
      <c r="V30" s="335"/>
      <c r="W30" s="335"/>
      <c r="X30" s="336"/>
      <c r="AA30" s="602" t="s">
        <v>5</v>
      </c>
      <c r="AB30" s="591">
        <f>IF(P29=AA30,2,0)</f>
        <v>0</v>
      </c>
      <c r="AC30" s="590">
        <v>2</v>
      </c>
      <c r="AE30" s="601" t="s">
        <v>1</v>
      </c>
      <c r="AF30" s="591">
        <f ca="1">IF(U29=AE30,2,0)</f>
        <v>0</v>
      </c>
      <c r="AG30" s="590">
        <v>2</v>
      </c>
      <c r="AI30" s="608" t="s">
        <v>6</v>
      </c>
      <c r="AS30" s="623" t="str">
        <f>B30</f>
        <v>(ア)CO2排出係数等</v>
      </c>
      <c r="AT30" s="624" t="str">
        <f>IF(E30="〇",1,"")</f>
        <v/>
      </c>
      <c r="AU30" s="625" t="s">
        <v>539</v>
      </c>
      <c r="AZ30" s="18" t="s">
        <v>51</v>
      </c>
    </row>
    <row r="31" spans="1:53" ht="15.75" hidden="1" customHeight="1" thickBot="1">
      <c r="B31" s="390"/>
      <c r="C31" s="391"/>
      <c r="D31" s="392"/>
      <c r="E31" s="304"/>
      <c r="F31" s="270" t="s">
        <v>882</v>
      </c>
      <c r="G31" s="271"/>
      <c r="H31" s="271"/>
      <c r="I31" s="271"/>
      <c r="J31" s="271"/>
      <c r="K31" s="271"/>
      <c r="L31" s="271"/>
      <c r="M31" s="271"/>
      <c r="N31" s="271"/>
      <c r="O31" s="271"/>
      <c r="P31" s="271"/>
      <c r="Q31" s="271"/>
      <c r="R31" s="271"/>
      <c r="S31" s="271"/>
      <c r="T31" s="271"/>
      <c r="U31" s="271"/>
      <c r="V31" s="271"/>
      <c r="W31" s="271"/>
      <c r="X31" s="272"/>
      <c r="AA31" s="606" t="s">
        <v>268</v>
      </c>
      <c r="AB31" s="591">
        <f>IF(P29=AA31,4,0)</f>
        <v>0</v>
      </c>
      <c r="AC31" s="590">
        <v>4</v>
      </c>
      <c r="AE31" s="607" t="s">
        <v>2</v>
      </c>
      <c r="AF31" s="591">
        <f ca="1">IF(U29=AE31,3,0)</f>
        <v>0</v>
      </c>
      <c r="AG31" s="590">
        <v>3</v>
      </c>
      <c r="AS31" s="623">
        <f t="shared" ref="AS31:AS35" si="2">B31</f>
        <v>0</v>
      </c>
      <c r="AT31" s="624" t="str">
        <f t="shared" ref="AT31:AT35" si="3">IF(E31="〇",1,"")</f>
        <v/>
      </c>
      <c r="AU31" s="625" t="s">
        <v>539</v>
      </c>
      <c r="AZ31" s="609" t="s">
        <v>0</v>
      </c>
      <c r="BA31" s="610">
        <f>IF(SUM(BA32:BA33)=0,1,0)</f>
        <v>1</v>
      </c>
    </row>
    <row r="32" spans="1:53" ht="15.75" hidden="1" customHeight="1" thickBot="1">
      <c r="B32" s="382"/>
      <c r="C32" s="383"/>
      <c r="D32" s="384"/>
      <c r="E32" s="304"/>
      <c r="F32" s="273" t="s">
        <v>883</v>
      </c>
      <c r="G32" s="274"/>
      <c r="H32" s="274"/>
      <c r="I32" s="274"/>
      <c r="J32" s="274"/>
      <c r="K32" s="274"/>
      <c r="L32" s="274"/>
      <c r="M32" s="274"/>
      <c r="N32" s="274"/>
      <c r="O32" s="274"/>
      <c r="P32" s="274"/>
      <c r="Q32" s="274"/>
      <c r="R32" s="274"/>
      <c r="S32" s="274"/>
      <c r="T32" s="274"/>
      <c r="U32" s="274"/>
      <c r="V32" s="274"/>
      <c r="W32" s="274"/>
      <c r="X32" s="275"/>
      <c r="AA32" s="590" t="s">
        <v>267</v>
      </c>
      <c r="AB32" s="611">
        <f>SUM(AB29:AB31)</f>
        <v>1</v>
      </c>
      <c r="AE32" s="590" t="s">
        <v>267</v>
      </c>
      <c r="AF32" s="611">
        <f ca="1">IF(SUM(AF28:AF31)=0,"",(SUM(AF28:AF31)))</f>
        <v>1</v>
      </c>
      <c r="AS32" s="623">
        <f t="shared" si="2"/>
        <v>0</v>
      </c>
      <c r="AT32" s="624" t="str">
        <f t="shared" si="3"/>
        <v/>
      </c>
      <c r="AU32" s="625" t="s">
        <v>539</v>
      </c>
      <c r="AZ32" s="612" t="s">
        <v>1</v>
      </c>
      <c r="BA32" s="613">
        <f>IF(BA33=1,0,IF(AND((OR(AT31=1,AT32=1)),OR(AT34=1,AT35=1)),1,0))</f>
        <v>0</v>
      </c>
    </row>
    <row r="33" spans="1:57" ht="15.75" hidden="1" customHeight="1">
      <c r="B33" s="390" t="s">
        <v>213</v>
      </c>
      <c r="C33" s="391"/>
      <c r="D33" s="391"/>
      <c r="E33" s="309"/>
      <c r="F33" s="403" t="s">
        <v>64</v>
      </c>
      <c r="G33" s="402"/>
      <c r="H33" s="402"/>
      <c r="I33" s="402"/>
      <c r="J33" s="402"/>
      <c r="K33" s="402"/>
      <c r="L33" s="402"/>
      <c r="M33" s="402"/>
      <c r="N33" s="402"/>
      <c r="O33" s="402"/>
      <c r="P33" s="402"/>
      <c r="Q33" s="402"/>
      <c r="R33" s="402"/>
      <c r="S33" s="402"/>
      <c r="T33" s="402"/>
      <c r="U33" s="402"/>
      <c r="V33" s="402"/>
      <c r="W33" s="402"/>
      <c r="X33" s="404"/>
      <c r="AS33" s="623" t="str">
        <f t="shared" si="2"/>
        <v>(イ)再生可能エネルギー利用率</v>
      </c>
      <c r="AT33" s="624" t="str">
        <f t="shared" si="3"/>
        <v/>
      </c>
      <c r="AU33" s="625" t="s">
        <v>539</v>
      </c>
      <c r="AZ33" s="614" t="s">
        <v>2</v>
      </c>
      <c r="BA33" s="615">
        <f>IF(AND(AT32=1,AT35=1),1,0)</f>
        <v>0</v>
      </c>
    </row>
    <row r="34" spans="1:57" ht="15.75" hidden="1" customHeight="1">
      <c r="B34" s="390"/>
      <c r="C34" s="391"/>
      <c r="D34" s="391"/>
      <c r="E34" s="300"/>
      <c r="F34" s="270" t="s">
        <v>65</v>
      </c>
      <c r="G34" s="271"/>
      <c r="H34" s="271"/>
      <c r="I34" s="271"/>
      <c r="J34" s="271"/>
      <c r="K34" s="271"/>
      <c r="L34" s="271"/>
      <c r="M34" s="271"/>
      <c r="N34" s="271"/>
      <c r="O34" s="271"/>
      <c r="P34" s="271"/>
      <c r="Q34" s="271"/>
      <c r="R34" s="271"/>
      <c r="S34" s="271"/>
      <c r="T34" s="271"/>
      <c r="U34" s="271"/>
      <c r="V34" s="271"/>
      <c r="W34" s="271"/>
      <c r="X34" s="272"/>
      <c r="AS34" s="623">
        <f t="shared" si="2"/>
        <v>0</v>
      </c>
      <c r="AT34" s="624" t="str">
        <f t="shared" si="3"/>
        <v/>
      </c>
      <c r="AU34" s="625" t="s">
        <v>539</v>
      </c>
    </row>
    <row r="35" spans="1:57" ht="15.75" hidden="1" customHeight="1" thickBot="1">
      <c r="B35" s="932"/>
      <c r="C35" s="933"/>
      <c r="D35" s="933"/>
      <c r="E35" s="301"/>
      <c r="F35" s="258" t="s">
        <v>84</v>
      </c>
      <c r="G35" s="274"/>
      <c r="H35" s="274"/>
      <c r="I35" s="274"/>
      <c r="J35" s="274"/>
      <c r="K35" s="274"/>
      <c r="L35" s="274"/>
      <c r="M35" s="274"/>
      <c r="N35" s="274"/>
      <c r="O35" s="274"/>
      <c r="P35" s="274"/>
      <c r="Q35" s="274"/>
      <c r="R35" s="274"/>
      <c r="S35" s="274"/>
      <c r="T35" s="274"/>
      <c r="U35" s="274"/>
      <c r="V35" s="274"/>
      <c r="W35" s="274"/>
      <c r="X35" s="275"/>
      <c r="AS35" s="623">
        <f t="shared" si="2"/>
        <v>0</v>
      </c>
      <c r="AT35" s="624" t="str">
        <f t="shared" si="3"/>
        <v/>
      </c>
      <c r="AU35" s="625" t="s">
        <v>539</v>
      </c>
    </row>
    <row r="36" spans="1:57" ht="8.25" customHeight="1" thickBot="1">
      <c r="B36" s="378"/>
      <c r="C36" s="378"/>
      <c r="D36" s="378"/>
      <c r="E36" s="383"/>
      <c r="F36" s="378"/>
      <c r="G36" s="378"/>
      <c r="H36" s="378"/>
      <c r="I36" s="378"/>
      <c r="J36" s="378"/>
      <c r="K36" s="378"/>
      <c r="L36" s="378"/>
      <c r="M36" s="378"/>
      <c r="N36" s="378"/>
      <c r="O36" s="378"/>
      <c r="P36" s="375"/>
      <c r="Q36" s="375"/>
      <c r="R36" s="375"/>
      <c r="S36" s="375"/>
      <c r="T36" s="375"/>
      <c r="U36" s="375"/>
      <c r="V36" s="375"/>
      <c r="W36" s="375"/>
      <c r="X36" s="276"/>
      <c r="AF36" s="591"/>
      <c r="AS36" s="623"/>
      <c r="AT36" s="92"/>
    </row>
    <row r="37" spans="1:57" ht="15.75" hidden="1" customHeight="1" thickBot="1">
      <c r="B37" s="927" t="s">
        <v>229</v>
      </c>
      <c r="C37" s="886"/>
      <c r="D37" s="886"/>
      <c r="E37" s="886"/>
      <c r="F37" s="886"/>
      <c r="G37" s="886"/>
      <c r="H37" s="886"/>
      <c r="I37" s="886"/>
      <c r="J37" s="886"/>
      <c r="K37" s="886"/>
      <c r="L37" s="886"/>
      <c r="M37" s="886"/>
      <c r="N37" s="886"/>
      <c r="O37" s="886"/>
      <c r="P37" s="886"/>
      <c r="Q37" s="886"/>
      <c r="R37" s="886"/>
      <c r="S37" s="886"/>
      <c r="T37" s="886"/>
      <c r="U37" s="886"/>
      <c r="V37" s="886"/>
      <c r="W37" s="886"/>
      <c r="X37" s="928"/>
      <c r="AE37" s="598"/>
      <c r="AF37" s="591">
        <v>0</v>
      </c>
      <c r="AG37" s="590">
        <v>0</v>
      </c>
    </row>
    <row r="38" spans="1:57" ht="15.75" customHeight="1" thickBot="1">
      <c r="B38" s="385" t="s">
        <v>1144</v>
      </c>
      <c r="C38" s="17"/>
      <c r="D38" s="17"/>
      <c r="E38" s="52"/>
      <c r="F38" s="52"/>
      <c r="G38" s="52"/>
      <c r="H38" s="52"/>
      <c r="I38" s="52"/>
      <c r="J38" s="17"/>
      <c r="K38" s="17"/>
      <c r="L38" s="17"/>
      <c r="M38" s="17"/>
      <c r="N38" s="17"/>
      <c r="O38" s="17"/>
      <c r="P38" s="16"/>
      <c r="Q38" s="16"/>
      <c r="R38" s="16"/>
      <c r="S38" s="16"/>
      <c r="T38" s="16"/>
      <c r="U38" s="338"/>
      <c r="V38" s="338"/>
      <c r="W38" s="338"/>
      <c r="X38" s="339"/>
      <c r="AA38" s="592" t="s">
        <v>4</v>
      </c>
      <c r="AB38" s="591">
        <f>IF(AA42=AA38,1,0)</f>
        <v>1</v>
      </c>
      <c r="AC38" s="590">
        <v>1</v>
      </c>
      <c r="AE38" s="601" t="s">
        <v>0</v>
      </c>
      <c r="AF38" s="591">
        <f>IF(U38=AE38,1,0)</f>
        <v>0</v>
      </c>
      <c r="AG38" s="590">
        <v>1</v>
      </c>
      <c r="AI38" s="592"/>
      <c r="AJ38" s="591">
        <v>0</v>
      </c>
      <c r="AK38" s="590">
        <v>0</v>
      </c>
      <c r="AQ38" s="18">
        <f>U38</f>
        <v>0</v>
      </c>
      <c r="AZ38" s="18" t="str">
        <f>B38</f>
        <v>（２）設備システムの高効率化</v>
      </c>
      <c r="BD38" s="630" t="s">
        <v>156</v>
      </c>
      <c r="BE38" s="631"/>
    </row>
    <row r="39" spans="1:57" ht="15.75" customHeight="1" thickBot="1">
      <c r="B39" s="887" t="s">
        <v>212</v>
      </c>
      <c r="C39" s="888"/>
      <c r="D39" s="889"/>
      <c r="E39" s="954"/>
      <c r="F39" s="955"/>
      <c r="G39" s="955"/>
      <c r="H39" s="955"/>
      <c r="I39" s="956"/>
      <c r="J39" s="333"/>
      <c r="K39" s="333"/>
      <c r="L39" s="333"/>
      <c r="M39" s="333"/>
      <c r="N39" s="333"/>
      <c r="O39" s="333"/>
      <c r="P39" s="333"/>
      <c r="Q39" s="333"/>
      <c r="R39" s="333"/>
      <c r="S39" s="333"/>
      <c r="T39" s="333"/>
      <c r="U39" s="333"/>
      <c r="V39" s="333"/>
      <c r="W39" s="333"/>
      <c r="X39" s="334"/>
      <c r="Y39" s="31"/>
      <c r="AA39" s="602" t="s">
        <v>5</v>
      </c>
      <c r="AB39" s="591">
        <f>IF(AA42=AA39,2,0)</f>
        <v>0</v>
      </c>
      <c r="AC39" s="590">
        <v>2</v>
      </c>
      <c r="AE39" s="601" t="s">
        <v>1</v>
      </c>
      <c r="AF39" s="591">
        <f>IF(U38=AE39,2,0)</f>
        <v>0</v>
      </c>
      <c r="AG39" s="590">
        <v>2</v>
      </c>
      <c r="AI39" s="599" t="s">
        <v>11</v>
      </c>
      <c r="AJ39" s="591">
        <f>IF(E39=AI39,1,0)</f>
        <v>0</v>
      </c>
      <c r="AK39" s="590">
        <v>1</v>
      </c>
      <c r="AQ39" s="18" t="s">
        <v>57</v>
      </c>
      <c r="AR39" s="632" t="str">
        <f>E40</f>
        <v/>
      </c>
      <c r="AZ39" s="18" t="s">
        <v>51</v>
      </c>
      <c r="BD39" s="633" t="s">
        <v>157</v>
      </c>
      <c r="BE39" s="634" t="e">
        <f>#REF!</f>
        <v>#REF!</v>
      </c>
    </row>
    <row r="40" spans="1:57" ht="15.75" customHeight="1" thickBot="1">
      <c r="A40" s="31"/>
      <c r="B40" s="374" t="s">
        <v>226</v>
      </c>
      <c r="C40" s="391"/>
      <c r="D40" s="391"/>
      <c r="E40" s="890" t="str">
        <f>IF(AND(E39=AI40,N40&lt;&gt;""),ROUNDDOWN((1-N40)*100,1),IF(E39=AI39,IFERROR(ROUNDDOWN((1-E41/E42)*100,1),""),""))</f>
        <v/>
      </c>
      <c r="F40" s="891"/>
      <c r="G40" s="892"/>
      <c r="H40" s="893" t="s">
        <v>56</v>
      </c>
      <c r="I40" s="894"/>
      <c r="J40" s="744" t="s">
        <v>1046</v>
      </c>
      <c r="K40" s="745"/>
      <c r="L40" s="745"/>
      <c r="M40" s="791"/>
      <c r="N40" s="895"/>
      <c r="O40" s="896"/>
      <c r="P40" s="897"/>
      <c r="Q40" s="898"/>
      <c r="R40" s="871"/>
      <c r="S40" s="246"/>
      <c r="T40" s="246"/>
      <c r="U40" s="246"/>
      <c r="V40" s="246"/>
      <c r="W40" s="246"/>
      <c r="X40" s="277"/>
      <c r="Y40" s="31"/>
      <c r="AA40" s="606" t="s">
        <v>268</v>
      </c>
      <c r="AB40" s="591">
        <f>IF(AA42=AA40,4,0)</f>
        <v>0</v>
      </c>
      <c r="AC40" s="590">
        <v>4</v>
      </c>
      <c r="AE40" s="607" t="s">
        <v>2</v>
      </c>
      <c r="AF40" s="591">
        <f>IF(U38=AE40,3,0)</f>
        <v>0</v>
      </c>
      <c r="AG40" s="590">
        <v>3</v>
      </c>
      <c r="AI40" s="608" t="s">
        <v>10</v>
      </c>
      <c r="AJ40" s="591">
        <f>IF(E39=AI40,2,0)</f>
        <v>0</v>
      </c>
      <c r="AK40" s="590">
        <v>2</v>
      </c>
      <c r="AZ40" s="609" t="s">
        <v>0</v>
      </c>
      <c r="BA40" s="610" t="e">
        <f>IF(SUM(BA41:BA42)=0,1,0)</f>
        <v>#REF!</v>
      </c>
      <c r="BD40" s="633" t="s">
        <v>158</v>
      </c>
      <c r="BE40" s="634" t="e">
        <f>#REF!</f>
        <v>#REF!</v>
      </c>
    </row>
    <row r="41" spans="1:57" ht="15.75" customHeight="1" thickBot="1">
      <c r="B41" s="390" t="s">
        <v>856</v>
      </c>
      <c r="C41" s="391"/>
      <c r="D41" s="391"/>
      <c r="E41" s="963"/>
      <c r="F41" s="964"/>
      <c r="G41" s="965"/>
      <c r="H41" s="900" t="s">
        <v>14</v>
      </c>
      <c r="I41" s="907"/>
      <c r="J41" s="390"/>
      <c r="K41" s="247"/>
      <c r="L41" s="247"/>
      <c r="M41" s="247"/>
      <c r="N41" s="247"/>
      <c r="O41" s="247"/>
      <c r="P41" s="247"/>
      <c r="Q41" s="247"/>
      <c r="R41" s="247"/>
      <c r="S41" s="59"/>
      <c r="T41" s="59"/>
      <c r="U41" s="59"/>
      <c r="V41" s="59"/>
      <c r="W41" s="59"/>
      <c r="X41" s="60"/>
      <c r="Y41" s="31"/>
      <c r="AA41" s="590" t="s">
        <v>267</v>
      </c>
      <c r="AB41" s="611">
        <f>SUM(AB38:AB40)</f>
        <v>1</v>
      </c>
      <c r="AE41" s="590" t="s">
        <v>267</v>
      </c>
      <c r="AF41" s="611" t="str">
        <f>IF(SUM(AF37:AF40)=0,"",(SUM(AF37:AF40)))</f>
        <v/>
      </c>
      <c r="AI41" s="590" t="s">
        <v>267</v>
      </c>
      <c r="AJ41" s="611" t="str">
        <f>IF(SUM(AJ38:AJ40)=0,"",(SUM(AJ38:AJ40)))</f>
        <v/>
      </c>
      <c r="AZ41" s="612" t="s">
        <v>1</v>
      </c>
      <c r="BA41" s="613" t="e">
        <f>IF(#REF!="",0,IF(AND(E40&gt;=20,E40&lt;#REF!),1,0))</f>
        <v>#REF!</v>
      </c>
      <c r="BD41" s="633" t="s">
        <v>159</v>
      </c>
      <c r="BE41" s="634" t="e">
        <f>#REF!</f>
        <v>#REF!</v>
      </c>
    </row>
    <row r="42" spans="1:57" ht="15.75" customHeight="1" thickBot="1">
      <c r="B42" s="382" t="s">
        <v>857</v>
      </c>
      <c r="C42" s="383"/>
      <c r="D42" s="384"/>
      <c r="E42" s="960"/>
      <c r="F42" s="961"/>
      <c r="G42" s="962"/>
      <c r="H42" s="900" t="s">
        <v>14</v>
      </c>
      <c r="I42" s="907"/>
      <c r="J42" s="382"/>
      <c r="K42" s="248"/>
      <c r="L42" s="248"/>
      <c r="M42" s="248"/>
      <c r="N42" s="248"/>
      <c r="O42" s="248"/>
      <c r="P42" s="248"/>
      <c r="Q42" s="248"/>
      <c r="R42" s="248"/>
      <c r="S42" s="62"/>
      <c r="T42" s="62"/>
      <c r="U42" s="62"/>
      <c r="V42" s="62"/>
      <c r="W42" s="62"/>
      <c r="X42" s="61"/>
      <c r="Y42" s="31"/>
      <c r="AA42" s="876" t="s">
        <v>4</v>
      </c>
      <c r="AB42" s="877"/>
      <c r="AC42" s="877"/>
      <c r="AD42" s="877"/>
      <c r="AE42" s="878"/>
      <c r="AZ42" s="614" t="s">
        <v>2</v>
      </c>
      <c r="BA42" s="615">
        <f>IF(E40="",0,IF(E40&gt;=#REF!,1,0))</f>
        <v>0</v>
      </c>
      <c r="BD42" s="635" t="s">
        <v>160</v>
      </c>
      <c r="BE42" s="636" t="e">
        <f>SUM(BE39:BE41)</f>
        <v>#REF!</v>
      </c>
    </row>
    <row r="43" spans="1:57" ht="15.75" customHeight="1">
      <c r="B43" s="396" t="s">
        <v>1196</v>
      </c>
      <c r="C43" s="375"/>
      <c r="D43" s="389"/>
      <c r="E43" s="299"/>
      <c r="F43" s="398" t="s">
        <v>15</v>
      </c>
      <c r="G43" s="401"/>
      <c r="H43" s="399"/>
      <c r="I43" s="399"/>
      <c r="J43" s="399"/>
      <c r="K43" s="399"/>
      <c r="L43" s="399"/>
      <c r="M43" s="399"/>
      <c r="N43" s="399"/>
      <c r="O43" s="399"/>
      <c r="P43" s="399"/>
      <c r="Q43" s="399"/>
      <c r="R43" s="399"/>
      <c r="S43" s="399"/>
      <c r="T43" s="399"/>
      <c r="U43" s="399"/>
      <c r="V43" s="399"/>
      <c r="W43" s="399"/>
      <c r="X43" s="400"/>
      <c r="Y43" s="31"/>
      <c r="AI43" s="592"/>
      <c r="AS43" s="623" t="str">
        <f t="shared" ref="AS43:AS64" si="4">B43</f>
        <v>(ウ)外気処理の仕様</v>
      </c>
      <c r="AT43" s="624" t="str">
        <f t="shared" ref="AT43:AT64" si="5">IF(E43="〇",1,"")</f>
        <v/>
      </c>
      <c r="AU43" s="625" t="s">
        <v>541</v>
      </c>
    </row>
    <row r="44" spans="1:57" ht="15.75" customHeight="1" thickBot="1">
      <c r="B44" s="390"/>
      <c r="C44" s="391"/>
      <c r="D44" s="392"/>
      <c r="E44" s="304"/>
      <c r="F44" s="405" t="s">
        <v>1191</v>
      </c>
      <c r="G44" s="406"/>
      <c r="H44" s="407"/>
      <c r="I44" s="71"/>
      <c r="J44" s="71"/>
      <c r="K44" s="71"/>
      <c r="L44" s="71"/>
      <c r="M44" s="71"/>
      <c r="N44" s="71"/>
      <c r="O44" s="71"/>
      <c r="P44" s="71"/>
      <c r="Q44" s="71"/>
      <c r="R44" s="71"/>
      <c r="S44" s="71"/>
      <c r="T44" s="71"/>
      <c r="U44" s="71"/>
      <c r="V44" s="71"/>
      <c r="W44" s="71"/>
      <c r="X44" s="72"/>
      <c r="AS44" s="623">
        <f t="shared" si="4"/>
        <v>0</v>
      </c>
      <c r="AT44" s="624" t="str">
        <f t="shared" si="5"/>
        <v/>
      </c>
      <c r="AU44" s="625" t="s">
        <v>541</v>
      </c>
    </row>
    <row r="45" spans="1:57" ht="15.75" customHeight="1">
      <c r="B45" s="374" t="s">
        <v>1197</v>
      </c>
      <c r="C45" s="375"/>
      <c r="D45" s="389"/>
      <c r="E45" s="309"/>
      <c r="F45" s="408" t="s">
        <v>1192</v>
      </c>
      <c r="G45" s="63"/>
      <c r="H45" s="63"/>
      <c r="I45" s="63"/>
      <c r="J45" s="63"/>
      <c r="K45" s="63"/>
      <c r="L45" s="63"/>
      <c r="M45" s="63"/>
      <c r="N45" s="63"/>
      <c r="O45" s="63"/>
      <c r="P45" s="63"/>
      <c r="Q45" s="63"/>
      <c r="R45" s="63"/>
      <c r="S45" s="63"/>
      <c r="T45" s="63"/>
      <c r="U45" s="63"/>
      <c r="V45" s="63"/>
      <c r="W45" s="63"/>
      <c r="X45" s="254"/>
      <c r="AC45" s="590" t="s">
        <v>1205</v>
      </c>
      <c r="AS45" s="623" t="str">
        <f t="shared" ref="AS45" si="6">B45</f>
        <v>(エ)搬送制御の仕様</v>
      </c>
      <c r="AT45" s="624" t="str">
        <f t="shared" ref="AT45" si="7">IF(E45="〇",1,"")</f>
        <v/>
      </c>
      <c r="AU45" s="625" t="s">
        <v>541</v>
      </c>
    </row>
    <row r="46" spans="1:57" ht="15.75" customHeight="1" thickBot="1">
      <c r="B46" s="382"/>
      <c r="C46" s="383"/>
      <c r="D46" s="384"/>
      <c r="E46" s="301"/>
      <c r="F46" s="405" t="s">
        <v>1193</v>
      </c>
      <c r="G46" s="327"/>
      <c r="H46" s="327"/>
      <c r="I46" s="327"/>
      <c r="J46" s="327"/>
      <c r="K46" s="327"/>
      <c r="L46" s="327"/>
      <c r="M46" s="327"/>
      <c r="N46" s="327"/>
      <c r="O46" s="327"/>
      <c r="P46" s="327"/>
      <c r="Q46" s="327"/>
      <c r="R46" s="327"/>
      <c r="S46" s="327"/>
      <c r="T46" s="327"/>
      <c r="U46" s="327"/>
      <c r="V46" s="327"/>
      <c r="W46" s="327"/>
      <c r="X46" s="328"/>
      <c r="AS46" s="623">
        <f t="shared" si="4"/>
        <v>0</v>
      </c>
      <c r="AT46" s="624" t="str">
        <f t="shared" si="5"/>
        <v/>
      </c>
      <c r="AU46" s="625" t="s">
        <v>541</v>
      </c>
    </row>
    <row r="47" spans="1:57" ht="15.75" customHeight="1">
      <c r="B47" s="374" t="s">
        <v>1198</v>
      </c>
      <c r="C47" s="375"/>
      <c r="D47" s="389"/>
      <c r="E47" s="299"/>
      <c r="F47" s="398" t="s">
        <v>1194</v>
      </c>
      <c r="G47" s="399"/>
      <c r="H47" s="399"/>
      <c r="I47" s="399"/>
      <c r="J47" s="399"/>
      <c r="K47" s="399"/>
      <c r="L47" s="399"/>
      <c r="M47" s="399"/>
      <c r="N47" s="399"/>
      <c r="O47" s="399"/>
      <c r="P47" s="399"/>
      <c r="Q47" s="399"/>
      <c r="R47" s="399"/>
      <c r="S47" s="399"/>
      <c r="T47" s="399"/>
      <c r="U47" s="399"/>
      <c r="V47" s="399"/>
      <c r="W47" s="399"/>
      <c r="X47" s="400"/>
      <c r="AS47" s="623" t="str">
        <f t="shared" si="4"/>
        <v>(オ)機械換気設備の仕様</v>
      </c>
      <c r="AT47" s="624" t="str">
        <f t="shared" si="5"/>
        <v/>
      </c>
      <c r="AU47" s="625" t="s">
        <v>541</v>
      </c>
    </row>
    <row r="48" spans="1:57" ht="15.75" customHeight="1" thickBot="1">
      <c r="B48" s="382"/>
      <c r="C48" s="383"/>
      <c r="D48" s="384"/>
      <c r="E48" s="311"/>
      <c r="F48" s="73" t="s">
        <v>76</v>
      </c>
      <c r="G48" s="62"/>
      <c r="H48" s="62"/>
      <c r="I48" s="62"/>
      <c r="J48" s="62"/>
      <c r="K48" s="62"/>
      <c r="L48" s="62"/>
      <c r="M48" s="62"/>
      <c r="N48" s="62"/>
      <c r="O48" s="62"/>
      <c r="P48" s="62"/>
      <c r="Q48" s="62"/>
      <c r="R48" s="62"/>
      <c r="S48" s="62"/>
      <c r="T48" s="62"/>
      <c r="U48" s="62"/>
      <c r="V48" s="62"/>
      <c r="W48" s="62"/>
      <c r="X48" s="61"/>
      <c r="AS48" s="623">
        <f t="shared" ref="AS48" si="8">B48</f>
        <v>0</v>
      </c>
      <c r="AT48" s="624" t="str">
        <f t="shared" ref="AT48" si="9">IF(E48="〇",1,"")</f>
        <v/>
      </c>
      <c r="AU48" s="625" t="s">
        <v>541</v>
      </c>
    </row>
    <row r="49" spans="2:47" ht="15.75" customHeight="1">
      <c r="B49" s="374" t="s">
        <v>1199</v>
      </c>
      <c r="C49" s="391"/>
      <c r="D49" s="391"/>
      <c r="E49" s="298"/>
      <c r="F49" s="398" t="s">
        <v>16</v>
      </c>
      <c r="G49" s="399"/>
      <c r="H49" s="399"/>
      <c r="I49" s="399"/>
      <c r="J49" s="399"/>
      <c r="K49" s="399"/>
      <c r="L49" s="399"/>
      <c r="M49" s="399"/>
      <c r="N49" s="399"/>
      <c r="O49" s="399"/>
      <c r="P49" s="399"/>
      <c r="Q49" s="399"/>
      <c r="R49" s="399"/>
      <c r="S49" s="399"/>
      <c r="T49" s="399"/>
      <c r="U49" s="399"/>
      <c r="V49" s="399"/>
      <c r="W49" s="399"/>
      <c r="X49" s="400"/>
      <c r="AS49" s="623" t="str">
        <f t="shared" si="4"/>
        <v>(カ)照明設備の仕様</v>
      </c>
      <c r="AT49" s="624" t="str">
        <f t="shared" si="5"/>
        <v/>
      </c>
      <c r="AU49" s="625" t="s">
        <v>541</v>
      </c>
    </row>
    <row r="50" spans="2:47" ht="15.75" customHeight="1">
      <c r="B50" s="390"/>
      <c r="C50" s="391"/>
      <c r="D50" s="391"/>
      <c r="E50" s="300"/>
      <c r="F50" s="53" t="s">
        <v>17</v>
      </c>
      <c r="G50" s="71"/>
      <c r="H50" s="71"/>
      <c r="I50" s="71"/>
      <c r="J50" s="71"/>
      <c r="K50" s="71"/>
      <c r="L50" s="71"/>
      <c r="M50" s="71"/>
      <c r="N50" s="71"/>
      <c r="O50" s="71"/>
      <c r="P50" s="71"/>
      <c r="Q50" s="71"/>
      <c r="R50" s="71"/>
      <c r="S50" s="71"/>
      <c r="T50" s="71"/>
      <c r="U50" s="71"/>
      <c r="V50" s="71"/>
      <c r="W50" s="71"/>
      <c r="X50" s="72"/>
      <c r="AS50" s="623">
        <f t="shared" si="4"/>
        <v>0</v>
      </c>
      <c r="AT50" s="624" t="str">
        <f t="shared" si="5"/>
        <v/>
      </c>
      <c r="AU50" s="625" t="s">
        <v>541</v>
      </c>
    </row>
    <row r="51" spans="2:47" ht="15.75" customHeight="1">
      <c r="B51" s="390"/>
      <c r="C51" s="391"/>
      <c r="D51" s="391"/>
      <c r="E51" s="300"/>
      <c r="F51" s="53" t="s">
        <v>18</v>
      </c>
      <c r="G51" s="71"/>
      <c r="H51" s="71"/>
      <c r="I51" s="71"/>
      <c r="J51" s="71"/>
      <c r="K51" s="71"/>
      <c r="L51" s="71"/>
      <c r="M51" s="71"/>
      <c r="N51" s="71"/>
      <c r="O51" s="71"/>
      <c r="P51" s="71"/>
      <c r="Q51" s="71"/>
      <c r="R51" s="71"/>
      <c r="S51" s="71"/>
      <c r="T51" s="71"/>
      <c r="U51" s="71"/>
      <c r="V51" s="71"/>
      <c r="W51" s="71"/>
      <c r="X51" s="72"/>
      <c r="AS51" s="623">
        <f t="shared" si="4"/>
        <v>0</v>
      </c>
      <c r="AT51" s="624" t="str">
        <f t="shared" si="5"/>
        <v/>
      </c>
      <c r="AU51" s="625" t="s">
        <v>541</v>
      </c>
    </row>
    <row r="52" spans="2:47" ht="15.75" customHeight="1" thickBot="1">
      <c r="B52" s="382"/>
      <c r="C52" s="391"/>
      <c r="D52" s="391"/>
      <c r="E52" s="301"/>
      <c r="F52" s="391" t="s">
        <v>19</v>
      </c>
      <c r="G52" s="59"/>
      <c r="H52" s="59"/>
      <c r="I52" s="59"/>
      <c r="J52" s="59"/>
      <c r="K52" s="59"/>
      <c r="L52" s="59"/>
      <c r="M52" s="59"/>
      <c r="N52" s="59"/>
      <c r="O52" s="59"/>
      <c r="P52" s="59"/>
      <c r="Q52" s="59"/>
      <c r="R52" s="59"/>
      <c r="S52" s="59"/>
      <c r="T52" s="59"/>
      <c r="U52" s="59"/>
      <c r="V52" s="59"/>
      <c r="W52" s="59"/>
      <c r="X52" s="60"/>
      <c r="AS52" s="623">
        <f t="shared" si="4"/>
        <v>0</v>
      </c>
      <c r="AT52" s="624" t="str">
        <f t="shared" si="5"/>
        <v/>
      </c>
      <c r="AU52" s="625" t="s">
        <v>541</v>
      </c>
    </row>
    <row r="53" spans="2:47" ht="15.75" customHeight="1" thickBot="1">
      <c r="B53" s="390" t="s">
        <v>1200</v>
      </c>
      <c r="C53" s="375"/>
      <c r="D53" s="389"/>
      <c r="E53" s="298"/>
      <c r="F53" s="243" t="s">
        <v>1195</v>
      </c>
      <c r="G53" s="399"/>
      <c r="H53" s="399"/>
      <c r="I53" s="399"/>
      <c r="J53" s="399"/>
      <c r="K53" s="399"/>
      <c r="L53" s="399"/>
      <c r="M53" s="399"/>
      <c r="N53" s="399"/>
      <c r="O53" s="399"/>
      <c r="P53" s="399"/>
      <c r="Q53" s="399"/>
      <c r="R53" s="399"/>
      <c r="S53" s="399"/>
      <c r="T53" s="399"/>
      <c r="U53" s="399"/>
      <c r="V53" s="399"/>
      <c r="W53" s="399"/>
      <c r="X53" s="400"/>
      <c r="AS53" s="623" t="str">
        <f t="shared" ref="AS53" si="10">B53</f>
        <v>(キ)給湯設備の仕様</v>
      </c>
      <c r="AT53" s="624" t="str">
        <f t="shared" ref="AT53" si="11">IF(E53="〇",1,"")</f>
        <v/>
      </c>
      <c r="AU53" s="625" t="s">
        <v>541</v>
      </c>
    </row>
    <row r="54" spans="2:47" ht="15.75" customHeight="1">
      <c r="B54" s="374" t="s">
        <v>1201</v>
      </c>
      <c r="C54" s="375"/>
      <c r="D54" s="389"/>
      <c r="E54" s="298"/>
      <c r="F54" s="398" t="s">
        <v>161</v>
      </c>
      <c r="G54" s="399"/>
      <c r="H54" s="399"/>
      <c r="I54" s="399"/>
      <c r="J54" s="399"/>
      <c r="K54" s="399"/>
      <c r="L54" s="399"/>
      <c r="M54" s="399"/>
      <c r="N54" s="399"/>
      <c r="O54" s="399"/>
      <c r="P54" s="399"/>
      <c r="Q54" s="399"/>
      <c r="R54" s="399"/>
      <c r="S54" s="399"/>
      <c r="T54" s="399"/>
      <c r="U54" s="399"/>
      <c r="V54" s="399"/>
      <c r="W54" s="399"/>
      <c r="X54" s="400"/>
      <c r="AS54" s="623" t="str">
        <f t="shared" si="4"/>
        <v>(ク)昇降機の仕様</v>
      </c>
      <c r="AT54" s="624" t="str">
        <f t="shared" si="5"/>
        <v/>
      </c>
      <c r="AU54" s="625" t="s">
        <v>541</v>
      </c>
    </row>
    <row r="55" spans="2:47" ht="15.75" customHeight="1" thickBot="1">
      <c r="B55" s="382"/>
      <c r="C55" s="383"/>
      <c r="D55" s="384"/>
      <c r="E55" s="301"/>
      <c r="F55" s="273" t="s">
        <v>78</v>
      </c>
      <c r="G55" s="62"/>
      <c r="H55" s="62"/>
      <c r="I55" s="62"/>
      <c r="J55" s="62"/>
      <c r="K55" s="62"/>
      <c r="L55" s="62"/>
      <c r="M55" s="62"/>
      <c r="N55" s="62"/>
      <c r="O55" s="62"/>
      <c r="P55" s="62"/>
      <c r="Q55" s="62"/>
      <c r="R55" s="62"/>
      <c r="S55" s="62"/>
      <c r="T55" s="62"/>
      <c r="U55" s="62"/>
      <c r="V55" s="62"/>
      <c r="W55" s="62"/>
      <c r="X55" s="61"/>
      <c r="AS55" s="623">
        <f t="shared" si="4"/>
        <v>0</v>
      </c>
      <c r="AT55" s="624" t="str">
        <f t="shared" si="5"/>
        <v/>
      </c>
      <c r="AU55" s="625" t="s">
        <v>541</v>
      </c>
    </row>
    <row r="56" spans="2:47" ht="15.75" customHeight="1">
      <c r="B56" s="374" t="s">
        <v>1202</v>
      </c>
      <c r="C56" s="375"/>
      <c r="D56" s="389"/>
      <c r="E56" s="298"/>
      <c r="F56" s="398" t="s">
        <v>72</v>
      </c>
      <c r="G56" s="401"/>
      <c r="H56" s="399"/>
      <c r="I56" s="399"/>
      <c r="J56" s="399"/>
      <c r="K56" s="399"/>
      <c r="L56" s="399"/>
      <c r="M56" s="399"/>
      <c r="N56" s="399"/>
      <c r="O56" s="399"/>
      <c r="P56" s="399"/>
      <c r="Q56" s="399"/>
      <c r="R56" s="399"/>
      <c r="S56" s="399"/>
      <c r="T56" s="399"/>
      <c r="U56" s="399"/>
      <c r="V56" s="399"/>
      <c r="W56" s="399"/>
      <c r="X56" s="400"/>
      <c r="Y56" s="31"/>
      <c r="AS56" s="623" t="str">
        <f t="shared" si="4"/>
        <v>(ケ)省エネ効果が高いと見込まれる</v>
      </c>
      <c r="AT56" s="624" t="str">
        <f t="shared" si="5"/>
        <v/>
      </c>
      <c r="AU56" s="625" t="s">
        <v>541</v>
      </c>
    </row>
    <row r="57" spans="2:47" ht="15.75" customHeight="1">
      <c r="B57" s="390" t="s">
        <v>143</v>
      </c>
      <c r="C57" s="391"/>
      <c r="D57" s="392"/>
      <c r="E57" s="300"/>
      <c r="F57" s="53" t="s">
        <v>162</v>
      </c>
      <c r="G57" s="54"/>
      <c r="H57" s="71"/>
      <c r="I57" s="71"/>
      <c r="J57" s="71"/>
      <c r="K57" s="71"/>
      <c r="L57" s="71"/>
      <c r="M57" s="71"/>
      <c r="N57" s="71"/>
      <c r="O57" s="71"/>
      <c r="P57" s="71"/>
      <c r="Q57" s="71"/>
      <c r="R57" s="71"/>
      <c r="S57" s="71"/>
      <c r="T57" s="71"/>
      <c r="U57" s="71"/>
      <c r="V57" s="71"/>
      <c r="W57" s="71"/>
      <c r="X57" s="72"/>
      <c r="AS57" s="623" t="str">
        <f t="shared" si="4"/>
        <v>　未評価技術</v>
      </c>
      <c r="AT57" s="624" t="str">
        <f t="shared" si="5"/>
        <v/>
      </c>
      <c r="AU57" s="625" t="s">
        <v>541</v>
      </c>
    </row>
    <row r="58" spans="2:47" ht="15.75" customHeight="1">
      <c r="B58" s="390"/>
      <c r="C58" s="391"/>
      <c r="D58" s="392"/>
      <c r="E58" s="300"/>
      <c r="F58" s="53" t="s">
        <v>73</v>
      </c>
      <c r="G58" s="54"/>
      <c r="H58" s="71"/>
      <c r="I58" s="71"/>
      <c r="J58" s="71"/>
      <c r="K58" s="71"/>
      <c r="L58" s="71"/>
      <c r="M58" s="71"/>
      <c r="N58" s="71"/>
      <c r="O58" s="71"/>
      <c r="P58" s="71"/>
      <c r="Q58" s="71"/>
      <c r="R58" s="71"/>
      <c r="S58" s="71"/>
      <c r="T58" s="71"/>
      <c r="U58" s="71"/>
      <c r="V58" s="71"/>
      <c r="W58" s="71"/>
      <c r="X58" s="72"/>
      <c r="AN58" s="625"/>
      <c r="AO58" s="637"/>
      <c r="AP58" s="625"/>
      <c r="AQ58" s="625"/>
      <c r="AR58" s="625"/>
      <c r="AS58" s="623">
        <f t="shared" si="4"/>
        <v>0</v>
      </c>
      <c r="AT58" s="624" t="str">
        <f t="shared" si="5"/>
        <v/>
      </c>
      <c r="AU58" s="625" t="s">
        <v>541</v>
      </c>
    </row>
    <row r="59" spans="2:47" ht="15.75" customHeight="1">
      <c r="B59" s="390"/>
      <c r="C59" s="391"/>
      <c r="D59" s="392"/>
      <c r="E59" s="300"/>
      <c r="F59" s="53" t="s">
        <v>74</v>
      </c>
      <c r="G59" s="54"/>
      <c r="H59" s="71"/>
      <c r="I59" s="71"/>
      <c r="J59" s="71"/>
      <c r="K59" s="71"/>
      <c r="L59" s="71"/>
      <c r="M59" s="71"/>
      <c r="N59" s="71"/>
      <c r="O59" s="71"/>
      <c r="P59" s="71"/>
      <c r="Q59" s="71"/>
      <c r="R59" s="71"/>
      <c r="S59" s="71"/>
      <c r="T59" s="71"/>
      <c r="U59" s="71"/>
      <c r="V59" s="71"/>
      <c r="W59" s="71"/>
      <c r="X59" s="72"/>
      <c r="AS59" s="623">
        <f t="shared" si="4"/>
        <v>0</v>
      </c>
      <c r="AT59" s="624" t="str">
        <f t="shared" si="5"/>
        <v/>
      </c>
      <c r="AU59" s="625" t="s">
        <v>541</v>
      </c>
    </row>
    <row r="60" spans="2:47" ht="15.75" customHeight="1">
      <c r="B60" s="390"/>
      <c r="C60" s="391"/>
      <c r="D60" s="392"/>
      <c r="E60" s="300"/>
      <c r="F60" s="53" t="s">
        <v>86</v>
      </c>
      <c r="G60" s="54"/>
      <c r="H60" s="71"/>
      <c r="I60" s="71"/>
      <c r="J60" s="71"/>
      <c r="K60" s="71"/>
      <c r="L60" s="71"/>
      <c r="M60" s="71"/>
      <c r="N60" s="71"/>
      <c r="O60" s="71"/>
      <c r="P60" s="71"/>
      <c r="Q60" s="71"/>
      <c r="R60" s="71"/>
      <c r="S60" s="71"/>
      <c r="T60" s="71"/>
      <c r="U60" s="71"/>
      <c r="V60" s="71"/>
      <c r="W60" s="71"/>
      <c r="X60" s="72"/>
      <c r="AN60" s="621"/>
      <c r="AO60" s="638"/>
      <c r="AP60" s="621"/>
      <c r="AQ60" s="621"/>
      <c r="AR60" s="621"/>
      <c r="AS60" s="623">
        <f t="shared" si="4"/>
        <v>0</v>
      </c>
      <c r="AT60" s="624" t="str">
        <f t="shared" si="5"/>
        <v/>
      </c>
      <c r="AU60" s="625" t="s">
        <v>541</v>
      </c>
    </row>
    <row r="61" spans="2:47" ht="15.75" customHeight="1">
      <c r="B61" s="390"/>
      <c r="C61" s="391"/>
      <c r="D61" s="392"/>
      <c r="E61" s="300"/>
      <c r="F61" s="53" t="s">
        <v>87</v>
      </c>
      <c r="G61" s="54"/>
      <c r="H61" s="71"/>
      <c r="I61" s="71"/>
      <c r="J61" s="71"/>
      <c r="K61" s="71"/>
      <c r="L61" s="71"/>
      <c r="M61" s="71"/>
      <c r="N61" s="71"/>
      <c r="O61" s="71"/>
      <c r="P61" s="71"/>
      <c r="Q61" s="71"/>
      <c r="R61" s="71"/>
      <c r="S61" s="71"/>
      <c r="T61" s="71"/>
      <c r="U61" s="71"/>
      <c r="V61" s="71"/>
      <c r="W61" s="71"/>
      <c r="X61" s="72"/>
      <c r="AS61" s="623">
        <f t="shared" si="4"/>
        <v>0</v>
      </c>
      <c r="AT61" s="624" t="str">
        <f t="shared" si="5"/>
        <v/>
      </c>
      <c r="AU61" s="625" t="s">
        <v>541</v>
      </c>
    </row>
    <row r="62" spans="2:47" ht="15.75" customHeight="1">
      <c r="B62" s="390"/>
      <c r="C62" s="391"/>
      <c r="D62" s="392"/>
      <c r="E62" s="300"/>
      <c r="F62" s="53" t="s">
        <v>163</v>
      </c>
      <c r="G62" s="54"/>
      <c r="H62" s="71"/>
      <c r="I62" s="71"/>
      <c r="J62" s="71"/>
      <c r="K62" s="71"/>
      <c r="L62" s="71"/>
      <c r="M62" s="71"/>
      <c r="N62" s="71"/>
      <c r="O62" s="71"/>
      <c r="P62" s="71"/>
      <c r="Q62" s="71"/>
      <c r="R62" s="71"/>
      <c r="S62" s="71"/>
      <c r="T62" s="71"/>
      <c r="U62" s="71"/>
      <c r="V62" s="71"/>
      <c r="W62" s="71"/>
      <c r="X62" s="72"/>
      <c r="AS62" s="623">
        <f t="shared" si="4"/>
        <v>0</v>
      </c>
      <c r="AT62" s="624" t="str">
        <f t="shared" si="5"/>
        <v/>
      </c>
      <c r="AU62" s="625" t="s">
        <v>541</v>
      </c>
    </row>
    <row r="63" spans="2:47" ht="15.75" customHeight="1">
      <c r="B63" s="390"/>
      <c r="C63" s="391"/>
      <c r="D63" s="392"/>
      <c r="E63" s="300"/>
      <c r="F63" s="53" t="s">
        <v>75</v>
      </c>
      <c r="G63" s="54"/>
      <c r="H63" s="71"/>
      <c r="I63" s="71"/>
      <c r="J63" s="71"/>
      <c r="K63" s="71"/>
      <c r="L63" s="71"/>
      <c r="M63" s="71"/>
      <c r="N63" s="71"/>
      <c r="O63" s="71"/>
      <c r="P63" s="71"/>
      <c r="Q63" s="71"/>
      <c r="R63" s="71"/>
      <c r="S63" s="71"/>
      <c r="T63" s="71"/>
      <c r="U63" s="71"/>
      <c r="V63" s="71"/>
      <c r="W63" s="71"/>
      <c r="X63" s="72"/>
      <c r="AS63" s="623">
        <f t="shared" si="4"/>
        <v>0</v>
      </c>
      <c r="AT63" s="624" t="str">
        <f t="shared" si="5"/>
        <v/>
      </c>
      <c r="AU63" s="625" t="s">
        <v>541</v>
      </c>
    </row>
    <row r="64" spans="2:47" ht="15.75" customHeight="1" thickBot="1">
      <c r="B64" s="382"/>
      <c r="C64" s="383"/>
      <c r="D64" s="384"/>
      <c r="E64" s="301"/>
      <c r="F64" s="397" t="s">
        <v>77</v>
      </c>
      <c r="G64" s="383"/>
      <c r="H64" s="62"/>
      <c r="I64" s="62"/>
      <c r="J64" s="62"/>
      <c r="K64" s="62"/>
      <c r="L64" s="62"/>
      <c r="M64" s="62"/>
      <c r="N64" s="62"/>
      <c r="O64" s="62"/>
      <c r="P64" s="62"/>
      <c r="Q64" s="62"/>
      <c r="R64" s="62"/>
      <c r="S64" s="62"/>
      <c r="T64" s="62"/>
      <c r="U64" s="62"/>
      <c r="V64" s="62"/>
      <c r="W64" s="62"/>
      <c r="X64" s="61"/>
      <c r="AS64" s="623">
        <f t="shared" si="4"/>
        <v>0</v>
      </c>
      <c r="AT64" s="624" t="str">
        <f t="shared" si="5"/>
        <v/>
      </c>
      <c r="AU64" s="625" t="s">
        <v>541</v>
      </c>
    </row>
    <row r="65" spans="1:87" ht="8.25" customHeight="1">
      <c r="B65" s="391"/>
      <c r="C65" s="391"/>
      <c r="D65" s="391"/>
      <c r="E65" s="59"/>
      <c r="F65" s="59"/>
      <c r="G65" s="59"/>
      <c r="H65" s="59"/>
      <c r="I65" s="59"/>
      <c r="J65" s="59"/>
      <c r="K65" s="59"/>
      <c r="L65" s="59"/>
      <c r="M65" s="59"/>
      <c r="N65" s="59"/>
      <c r="O65" s="59"/>
      <c r="P65" s="59"/>
      <c r="Q65" s="59"/>
      <c r="R65" s="59"/>
      <c r="S65" s="59"/>
      <c r="T65" s="59"/>
      <c r="U65" s="59"/>
      <c r="V65" s="59"/>
      <c r="W65" s="59"/>
      <c r="X65" s="59"/>
      <c r="AF65" s="591"/>
    </row>
    <row r="66" spans="1:87" s="21" customFormat="1" ht="18" customHeight="1">
      <c r="A66" s="656"/>
      <c r="B66" s="654" t="s">
        <v>1226</v>
      </c>
      <c r="C66" s="650"/>
      <c r="D66" s="650"/>
      <c r="E66" s="433"/>
      <c r="F66" s="433"/>
      <c r="G66" s="433"/>
      <c r="H66" s="433"/>
      <c r="I66" s="433"/>
      <c r="J66" s="433"/>
      <c r="K66" s="433"/>
      <c r="L66" s="433"/>
      <c r="M66" s="433"/>
      <c r="N66" s="433"/>
      <c r="O66" s="795"/>
      <c r="P66" s="795"/>
      <c r="Q66" s="795"/>
      <c r="R66" s="433"/>
      <c r="S66" s="433"/>
      <c r="T66" s="433"/>
      <c r="U66" s="433"/>
      <c r="V66" s="433"/>
      <c r="W66" s="433"/>
      <c r="X66" s="480"/>
      <c r="Y66" s="571"/>
      <c r="Z66" s="657"/>
      <c r="AA66" s="579"/>
      <c r="AB66" s="590"/>
      <c r="AC66" s="611"/>
      <c r="AD66" s="590"/>
      <c r="AE66" s="590"/>
      <c r="AF66" s="590"/>
      <c r="AG66" s="611"/>
      <c r="AH66" s="590"/>
      <c r="AI66" s="590"/>
      <c r="AJ66" s="590"/>
      <c r="AK66" s="611"/>
      <c r="AL66" s="590"/>
      <c r="AM66" s="590"/>
      <c r="AN66" s="590"/>
      <c r="AO66" s="18"/>
      <c r="AP66" s="594"/>
      <c r="AQ66" s="18"/>
      <c r="AR66" s="18"/>
      <c r="AS66" s="18"/>
      <c r="AT66" s="593"/>
      <c r="AU66" s="594"/>
      <c r="AV66" s="595"/>
      <c r="AW66" s="18"/>
      <c r="AX66" s="18"/>
      <c r="AY66" s="18"/>
      <c r="AZ66" s="18"/>
      <c r="BA66" s="612"/>
      <c r="BB66" s="613"/>
      <c r="BC66" s="18"/>
      <c r="BD66" s="18"/>
      <c r="BE66" s="633"/>
      <c r="BF66" s="634"/>
      <c r="BG66" s="18"/>
      <c r="BH66" s="18"/>
      <c r="BI66" s="18"/>
      <c r="BJ66" s="600"/>
      <c r="BK66" s="658"/>
      <c r="BL66" s="659"/>
      <c r="BM66" s="659"/>
      <c r="BN66" s="659"/>
      <c r="BO66" s="659"/>
      <c r="BP66" s="659"/>
      <c r="BQ66" s="659"/>
      <c r="BR66" s="659"/>
      <c r="BS66" s="659"/>
      <c r="BT66" s="659"/>
      <c r="BU66" s="659"/>
      <c r="BV66" s="659"/>
      <c r="BW66" s="659"/>
      <c r="BX66" s="659"/>
      <c r="BY66" s="659"/>
      <c r="BZ66" s="659"/>
      <c r="CA66" s="659"/>
      <c r="CB66" s="659"/>
      <c r="CC66" s="659"/>
      <c r="CD66" s="659"/>
      <c r="CE66" s="659"/>
      <c r="CF66" s="659"/>
      <c r="CG66" s="659"/>
      <c r="CH66" s="659"/>
      <c r="CI66" s="600"/>
    </row>
    <row r="67" spans="1:87" s="21" customFormat="1" ht="18" customHeight="1" thickBot="1">
      <c r="A67" s="656"/>
      <c r="B67" s="423" t="s">
        <v>1208</v>
      </c>
      <c r="C67" s="647"/>
      <c r="D67" s="647"/>
      <c r="E67" s="433"/>
      <c r="F67" s="504"/>
      <c r="G67" s="504"/>
      <c r="H67" s="504"/>
      <c r="I67" s="504"/>
      <c r="J67" s="504"/>
      <c r="K67" s="504"/>
      <c r="L67" s="504"/>
      <c r="M67" s="504"/>
      <c r="N67" s="504"/>
      <c r="O67" s="489"/>
      <c r="P67" s="489"/>
      <c r="Q67" s="489"/>
      <c r="R67" s="504"/>
      <c r="S67" s="504"/>
      <c r="T67" s="504"/>
      <c r="U67" s="504"/>
      <c r="V67" s="504"/>
      <c r="W67" s="504"/>
      <c r="X67" s="505"/>
      <c r="Y67" s="571"/>
      <c r="Z67" s="657"/>
      <c r="AA67" s="579"/>
      <c r="AB67" s="590"/>
      <c r="AC67" s="611"/>
      <c r="AD67" s="590"/>
      <c r="AE67" s="590"/>
      <c r="AF67" s="590"/>
      <c r="AG67" s="611"/>
      <c r="AH67" s="590"/>
      <c r="AI67" s="590"/>
      <c r="AJ67" s="590"/>
      <c r="AK67" s="611"/>
      <c r="AL67" s="590"/>
      <c r="AM67" s="590"/>
      <c r="AN67" s="590"/>
      <c r="AO67" s="18"/>
      <c r="AP67" s="594"/>
      <c r="AQ67" s="18"/>
      <c r="AR67" s="18"/>
      <c r="AS67" s="18"/>
      <c r="AT67" s="593"/>
      <c r="AU67" s="594"/>
      <c r="AV67" s="595"/>
      <c r="AW67" s="18"/>
      <c r="AX67" s="18"/>
      <c r="AY67" s="18"/>
      <c r="AZ67" s="18"/>
      <c r="BA67" s="612"/>
      <c r="BB67" s="613"/>
      <c r="BC67" s="18"/>
      <c r="BD67" s="18"/>
      <c r="BE67" s="633"/>
      <c r="BF67" s="634"/>
      <c r="BG67" s="18"/>
      <c r="BH67" s="18"/>
      <c r="BI67" s="18"/>
      <c r="BJ67" s="600"/>
      <c r="BK67" s="658"/>
      <c r="BL67" s="659"/>
      <c r="BM67" s="659"/>
      <c r="BN67" s="659"/>
      <c r="BO67" s="659"/>
      <c r="BP67" s="659"/>
      <c r="BQ67" s="659"/>
      <c r="BR67" s="659"/>
      <c r="BS67" s="659"/>
      <c r="BT67" s="659"/>
      <c r="BU67" s="659"/>
      <c r="BV67" s="659"/>
      <c r="BW67" s="659"/>
      <c r="BX67" s="659"/>
      <c r="BY67" s="659"/>
      <c r="BZ67" s="659"/>
      <c r="CA67" s="659"/>
      <c r="CB67" s="659"/>
      <c r="CC67" s="659"/>
      <c r="CD67" s="659"/>
      <c r="CE67" s="659"/>
      <c r="CF67" s="659"/>
      <c r="CG67" s="659"/>
      <c r="CH67" s="659"/>
      <c r="CI67" s="600"/>
    </row>
    <row r="68" spans="1:87" s="21" customFormat="1" ht="18" customHeight="1">
      <c r="A68" s="414"/>
      <c r="B68" s="966" t="s">
        <v>1209</v>
      </c>
      <c r="C68" s="966"/>
      <c r="D68" s="967"/>
      <c r="E68" s="298"/>
      <c r="F68" s="662" t="s">
        <v>1212</v>
      </c>
      <c r="G68" s="401"/>
      <c r="H68" s="399"/>
      <c r="I68" s="399"/>
      <c r="J68" s="399"/>
      <c r="K68" s="399"/>
      <c r="L68" s="399"/>
      <c r="M68" s="399"/>
      <c r="N68" s="399"/>
      <c r="O68" s="399"/>
      <c r="P68" s="399"/>
      <c r="Q68" s="399"/>
      <c r="R68" s="399"/>
      <c r="S68" s="399"/>
      <c r="T68" s="399"/>
      <c r="U68" s="399"/>
      <c r="V68" s="399"/>
      <c r="W68" s="399"/>
      <c r="X68" s="400"/>
      <c r="Y68" s="571"/>
      <c r="Z68" s="657"/>
      <c r="AA68" s="579"/>
      <c r="AB68" s="590"/>
      <c r="AC68" s="611"/>
      <c r="AD68" s="590"/>
      <c r="AE68" s="590"/>
      <c r="AF68" s="590"/>
      <c r="AG68" s="611"/>
      <c r="AH68" s="590"/>
      <c r="AI68" s="590"/>
      <c r="AJ68" s="590"/>
      <c r="AK68" s="611"/>
      <c r="AL68" s="590"/>
      <c r="AM68" s="590"/>
      <c r="AN68" s="590"/>
      <c r="AO68" s="18"/>
      <c r="AP68" s="594"/>
      <c r="AQ68" s="18"/>
      <c r="AR68" s="18"/>
      <c r="AS68" s="18"/>
      <c r="AT68" s="593"/>
      <c r="AU68" s="594"/>
      <c r="AV68" s="595"/>
      <c r="AW68" s="18"/>
      <c r="AX68" s="18"/>
      <c r="AY68" s="18"/>
      <c r="AZ68" s="18"/>
      <c r="BA68" s="612"/>
      <c r="BB68" s="613"/>
      <c r="BC68" s="18"/>
      <c r="BD68" s="18"/>
      <c r="BE68" s="633"/>
      <c r="BF68" s="634"/>
      <c r="BG68" s="18"/>
      <c r="BH68" s="18"/>
      <c r="BI68" s="18"/>
      <c r="BJ68" s="600"/>
      <c r="BK68" s="658"/>
      <c r="BL68" s="659"/>
      <c r="BM68" s="659"/>
      <c r="BN68" s="659"/>
      <c r="BO68" s="659"/>
      <c r="BP68" s="659"/>
      <c r="BQ68" s="659"/>
      <c r="BR68" s="659"/>
      <c r="BS68" s="659"/>
      <c r="BT68" s="659"/>
      <c r="BU68" s="659"/>
      <c r="BV68" s="659"/>
      <c r="BW68" s="659"/>
      <c r="BX68" s="659"/>
      <c r="BY68" s="659"/>
      <c r="BZ68" s="659"/>
      <c r="CA68" s="659"/>
      <c r="CB68" s="659"/>
      <c r="CC68" s="659"/>
      <c r="CD68" s="659"/>
      <c r="CE68" s="659"/>
      <c r="CF68" s="659"/>
      <c r="CG68" s="659"/>
      <c r="CH68" s="659"/>
      <c r="CI68" s="600"/>
    </row>
    <row r="69" spans="1:87" s="21" customFormat="1" ht="18" customHeight="1">
      <c r="A69" s="414"/>
      <c r="B69" s="872"/>
      <c r="C69" s="872"/>
      <c r="D69" s="873"/>
      <c r="E69" s="300"/>
      <c r="F69" s="53" t="s">
        <v>1213</v>
      </c>
      <c r="G69" s="54"/>
      <c r="H69" s="71"/>
      <c r="I69" s="71"/>
      <c r="J69" s="71"/>
      <c r="K69" s="71"/>
      <c r="L69" s="71"/>
      <c r="M69" s="71"/>
      <c r="N69" s="71"/>
      <c r="O69" s="71"/>
      <c r="P69" s="71"/>
      <c r="Q69" s="71"/>
      <c r="R69" s="71"/>
      <c r="S69" s="71"/>
      <c r="T69" s="71"/>
      <c r="U69" s="71"/>
      <c r="V69" s="71"/>
      <c r="W69" s="71"/>
      <c r="X69" s="72"/>
      <c r="Y69" s="571"/>
      <c r="Z69" s="657"/>
      <c r="AA69" s="579"/>
      <c r="AB69" s="590"/>
      <c r="AC69" s="611"/>
      <c r="AD69" s="590"/>
      <c r="AE69" s="590"/>
      <c r="AF69" s="590"/>
      <c r="AG69" s="611"/>
      <c r="AH69" s="590"/>
      <c r="AI69" s="590"/>
      <c r="AJ69" s="590"/>
      <c r="AK69" s="611"/>
      <c r="AL69" s="590"/>
      <c r="AM69" s="590"/>
      <c r="AN69" s="590"/>
      <c r="AO69" s="18"/>
      <c r="AP69" s="594"/>
      <c r="AQ69" s="18"/>
      <c r="AR69" s="18"/>
      <c r="AS69" s="18"/>
      <c r="AT69" s="593"/>
      <c r="AU69" s="594"/>
      <c r="AV69" s="595"/>
      <c r="AW69" s="18"/>
      <c r="AX69" s="18"/>
      <c r="AY69" s="18"/>
      <c r="AZ69" s="18"/>
      <c r="BA69" s="612"/>
      <c r="BB69" s="613"/>
      <c r="BC69" s="18"/>
      <c r="BD69" s="18"/>
      <c r="BE69" s="633"/>
      <c r="BF69" s="634"/>
      <c r="BG69" s="18"/>
      <c r="BH69" s="18"/>
      <c r="BI69" s="18"/>
      <c r="BJ69" s="600"/>
      <c r="BK69" s="658"/>
      <c r="BL69" s="659"/>
      <c r="BM69" s="659"/>
      <c r="BN69" s="659"/>
      <c r="BO69" s="659"/>
      <c r="BP69" s="659"/>
      <c r="BQ69" s="659"/>
      <c r="BR69" s="659"/>
      <c r="BS69" s="659"/>
      <c r="BT69" s="659"/>
      <c r="BU69" s="659"/>
      <c r="BV69" s="659"/>
      <c r="BW69" s="659"/>
      <c r="BX69" s="659"/>
      <c r="BY69" s="659"/>
      <c r="BZ69" s="659"/>
      <c r="CA69" s="659"/>
      <c r="CB69" s="659"/>
      <c r="CC69" s="659"/>
      <c r="CD69" s="659"/>
      <c r="CE69" s="659"/>
      <c r="CF69" s="659"/>
      <c r="CG69" s="659"/>
      <c r="CH69" s="659"/>
      <c r="CI69" s="600"/>
    </row>
    <row r="70" spans="1:87" s="21" customFormat="1" ht="18" customHeight="1" thickBot="1">
      <c r="A70" s="414"/>
      <c r="B70" s="872"/>
      <c r="C70" s="872"/>
      <c r="D70" s="873"/>
      <c r="E70" s="301"/>
      <c r="F70" s="397" t="s">
        <v>1214</v>
      </c>
      <c r="G70" s="663"/>
      <c r="H70" s="327"/>
      <c r="I70" s="327"/>
      <c r="J70" s="327"/>
      <c r="K70" s="327"/>
      <c r="L70" s="327"/>
      <c r="M70" s="327"/>
      <c r="N70" s="327"/>
      <c r="O70" s="327"/>
      <c r="P70" s="327"/>
      <c r="Q70" s="327"/>
      <c r="R70" s="327"/>
      <c r="S70" s="327"/>
      <c r="T70" s="327"/>
      <c r="U70" s="327"/>
      <c r="V70" s="327"/>
      <c r="W70" s="327"/>
      <c r="X70" s="328"/>
      <c r="Y70" s="571"/>
      <c r="Z70" s="657"/>
      <c r="AA70" s="579"/>
      <c r="AB70" s="590"/>
      <c r="AC70" s="611"/>
      <c r="AD70" s="590"/>
      <c r="AE70" s="590"/>
      <c r="AF70" s="590"/>
      <c r="AG70" s="611"/>
      <c r="AH70" s="590"/>
      <c r="AI70" s="590"/>
      <c r="AJ70" s="590"/>
      <c r="AK70" s="611"/>
      <c r="AL70" s="590"/>
      <c r="AM70" s="590"/>
      <c r="AN70" s="590"/>
      <c r="AO70" s="18"/>
      <c r="AP70" s="594"/>
      <c r="AQ70" s="18"/>
      <c r="AR70" s="18"/>
      <c r="AS70" s="18"/>
      <c r="AT70" s="593"/>
      <c r="AU70" s="594"/>
      <c r="AV70" s="595"/>
      <c r="AW70" s="18"/>
      <c r="AX70" s="18"/>
      <c r="AY70" s="18"/>
      <c r="AZ70" s="18"/>
      <c r="BA70" s="612"/>
      <c r="BB70" s="613"/>
      <c r="BC70" s="18"/>
      <c r="BD70" s="18"/>
      <c r="BE70" s="633"/>
      <c r="BF70" s="634"/>
      <c r="BG70" s="18"/>
      <c r="BH70" s="18"/>
      <c r="BI70" s="18"/>
      <c r="BJ70" s="600"/>
      <c r="BK70" s="658"/>
      <c r="BL70" s="659"/>
      <c r="BM70" s="659"/>
      <c r="BN70" s="659"/>
      <c r="BO70" s="659"/>
      <c r="BP70" s="659"/>
      <c r="BQ70" s="659"/>
      <c r="BR70" s="659"/>
      <c r="BS70" s="659"/>
      <c r="BT70" s="659"/>
      <c r="BU70" s="659"/>
      <c r="BV70" s="659"/>
      <c r="BW70" s="659"/>
      <c r="BX70" s="659"/>
      <c r="BY70" s="659"/>
      <c r="BZ70" s="659"/>
      <c r="CA70" s="659"/>
      <c r="CB70" s="659"/>
      <c r="CC70" s="659"/>
      <c r="CD70" s="659"/>
      <c r="CE70" s="659"/>
      <c r="CF70" s="659"/>
      <c r="CG70" s="659"/>
      <c r="CH70" s="659"/>
      <c r="CI70" s="600"/>
    </row>
    <row r="71" spans="1:87" s="21" customFormat="1" ht="18" customHeight="1">
      <c r="A71" s="414"/>
      <c r="B71" s="872" t="s">
        <v>1210</v>
      </c>
      <c r="C71" s="872"/>
      <c r="D71" s="873"/>
      <c r="E71" s="298"/>
      <c r="F71" s="664" t="s">
        <v>1215</v>
      </c>
      <c r="G71" s="665"/>
      <c r="H71" s="666"/>
      <c r="I71" s="666"/>
      <c r="J71" s="666"/>
      <c r="K71" s="666"/>
      <c r="L71" s="666"/>
      <c r="M71" s="666"/>
      <c r="N71" s="666"/>
      <c r="O71" s="666"/>
      <c r="P71" s="666"/>
      <c r="Q71" s="666"/>
      <c r="R71" s="666"/>
      <c r="S71" s="666"/>
      <c r="T71" s="666"/>
      <c r="U71" s="666"/>
      <c r="V71" s="666"/>
      <c r="W71" s="666"/>
      <c r="X71" s="667"/>
      <c r="Y71" s="571"/>
      <c r="Z71" s="657"/>
      <c r="AA71" s="579"/>
      <c r="AB71" s="590"/>
      <c r="AC71" s="611"/>
      <c r="AD71" s="590"/>
      <c r="AE71" s="590"/>
      <c r="AF71" s="590"/>
      <c r="AG71" s="611"/>
      <c r="AH71" s="590"/>
      <c r="AI71" s="590"/>
      <c r="AJ71" s="590"/>
      <c r="AK71" s="611"/>
      <c r="AL71" s="590"/>
      <c r="AM71" s="590"/>
      <c r="AN71" s="590"/>
      <c r="AO71" s="18"/>
      <c r="AP71" s="594"/>
      <c r="AQ71" s="18"/>
      <c r="AR71" s="18"/>
      <c r="AS71" s="18"/>
      <c r="AT71" s="593"/>
      <c r="AU71" s="594"/>
      <c r="AV71" s="595"/>
      <c r="AW71" s="18"/>
      <c r="AX71" s="18"/>
      <c r="AY71" s="18"/>
      <c r="AZ71" s="18"/>
      <c r="BA71" s="612"/>
      <c r="BB71" s="613"/>
      <c r="BC71" s="18"/>
      <c r="BD71" s="18"/>
      <c r="BE71" s="633"/>
      <c r="BF71" s="634"/>
      <c r="BG71" s="18"/>
      <c r="BH71" s="18"/>
      <c r="BI71" s="18"/>
      <c r="BJ71" s="600"/>
      <c r="BK71" s="658"/>
      <c r="BL71" s="659"/>
      <c r="BM71" s="659"/>
      <c r="BN71" s="659"/>
      <c r="BO71" s="659"/>
      <c r="BP71" s="659"/>
      <c r="BQ71" s="659"/>
      <c r="BR71" s="659"/>
      <c r="BS71" s="659"/>
      <c r="BT71" s="659"/>
      <c r="BU71" s="659"/>
      <c r="BV71" s="659"/>
      <c r="BW71" s="659"/>
      <c r="BX71" s="659"/>
      <c r="BY71" s="659"/>
      <c r="BZ71" s="659"/>
      <c r="CA71" s="659"/>
      <c r="CB71" s="659"/>
      <c r="CC71" s="659"/>
      <c r="CD71" s="659"/>
      <c r="CE71" s="659"/>
      <c r="CF71" s="659"/>
      <c r="CG71" s="659"/>
      <c r="CH71" s="659"/>
      <c r="CI71" s="600"/>
    </row>
    <row r="72" spans="1:87" s="21" customFormat="1" ht="18" customHeight="1">
      <c r="A72" s="414"/>
      <c r="B72" s="872"/>
      <c r="C72" s="872"/>
      <c r="D72" s="873"/>
      <c r="E72" s="300"/>
      <c r="F72" s="53" t="s">
        <v>1216</v>
      </c>
      <c r="G72" s="54"/>
      <c r="H72" s="71"/>
      <c r="I72" s="71"/>
      <c r="J72" s="71"/>
      <c r="K72" s="71"/>
      <c r="L72" s="71"/>
      <c r="M72" s="71"/>
      <c r="N72" s="71"/>
      <c r="O72" s="71"/>
      <c r="P72" s="71"/>
      <c r="Q72" s="71"/>
      <c r="R72" s="71"/>
      <c r="S72" s="71"/>
      <c r="T72" s="71"/>
      <c r="U72" s="71"/>
      <c r="V72" s="71"/>
      <c r="W72" s="71"/>
      <c r="X72" s="72"/>
      <c r="Y72" s="571"/>
      <c r="Z72" s="657"/>
      <c r="AA72" s="579"/>
      <c r="AB72" s="590"/>
      <c r="AC72" s="611"/>
      <c r="AD72" s="590"/>
      <c r="AE72" s="590"/>
      <c r="AF72" s="590"/>
      <c r="AG72" s="611"/>
      <c r="AH72" s="590"/>
      <c r="AI72" s="590"/>
      <c r="AJ72" s="590"/>
      <c r="AK72" s="611"/>
      <c r="AL72" s="590"/>
      <c r="AM72" s="590"/>
      <c r="AN72" s="590"/>
      <c r="AO72" s="18"/>
      <c r="AP72" s="594"/>
      <c r="AQ72" s="18"/>
      <c r="AR72" s="18"/>
      <c r="AS72" s="18"/>
      <c r="AT72" s="593"/>
      <c r="AU72" s="594"/>
      <c r="AV72" s="595"/>
      <c r="AW72" s="18"/>
      <c r="AX72" s="18"/>
      <c r="AY72" s="18"/>
      <c r="AZ72" s="18"/>
      <c r="BA72" s="612"/>
      <c r="BB72" s="613"/>
      <c r="BC72" s="18"/>
      <c r="BD72" s="18"/>
      <c r="BE72" s="633"/>
      <c r="BF72" s="634"/>
      <c r="BG72" s="18"/>
      <c r="BH72" s="18"/>
      <c r="BI72" s="18"/>
      <c r="BJ72" s="600"/>
      <c r="BK72" s="658"/>
      <c r="BL72" s="659"/>
      <c r="BM72" s="659"/>
      <c r="BN72" s="659"/>
      <c r="BO72" s="659"/>
      <c r="BP72" s="659"/>
      <c r="BQ72" s="659"/>
      <c r="BR72" s="659"/>
      <c r="BS72" s="659"/>
      <c r="BT72" s="659"/>
      <c r="BU72" s="659"/>
      <c r="BV72" s="659"/>
      <c r="BW72" s="659"/>
      <c r="BX72" s="659"/>
      <c r="BY72" s="659"/>
      <c r="BZ72" s="659"/>
      <c r="CA72" s="659"/>
      <c r="CB72" s="659"/>
      <c r="CC72" s="659"/>
      <c r="CD72" s="659"/>
      <c r="CE72" s="659"/>
      <c r="CF72" s="659"/>
      <c r="CG72" s="659"/>
      <c r="CH72" s="659"/>
      <c r="CI72" s="600"/>
    </row>
    <row r="73" spans="1:87" s="21" customFormat="1" ht="18" customHeight="1">
      <c r="A73" s="414"/>
      <c r="B73" s="872"/>
      <c r="C73" s="872"/>
      <c r="D73" s="873"/>
      <c r="E73" s="300"/>
      <c r="F73" s="53" t="s">
        <v>1217</v>
      </c>
      <c r="G73" s="54"/>
      <c r="H73" s="71"/>
      <c r="I73" s="71"/>
      <c r="J73" s="71"/>
      <c r="K73" s="71"/>
      <c r="L73" s="71"/>
      <c r="M73" s="71"/>
      <c r="N73" s="71"/>
      <c r="O73" s="71"/>
      <c r="P73" s="71"/>
      <c r="Q73" s="71"/>
      <c r="R73" s="71"/>
      <c r="S73" s="71"/>
      <c r="T73" s="71"/>
      <c r="U73" s="71"/>
      <c r="V73" s="71"/>
      <c r="W73" s="71"/>
      <c r="X73" s="72"/>
      <c r="Y73" s="571"/>
      <c r="Z73" s="657"/>
      <c r="AA73" s="579"/>
      <c r="AB73" s="590"/>
      <c r="AC73" s="611"/>
      <c r="AD73" s="590"/>
      <c r="AE73" s="590"/>
      <c r="AF73" s="590"/>
      <c r="AG73" s="611"/>
      <c r="AH73" s="590"/>
      <c r="AI73" s="590"/>
      <c r="AJ73" s="590"/>
      <c r="AK73" s="611"/>
      <c r="AL73" s="590"/>
      <c r="AM73" s="590"/>
      <c r="AN73" s="590"/>
      <c r="AO73" s="18"/>
      <c r="AP73" s="594"/>
      <c r="AQ73" s="18"/>
      <c r="AR73" s="18"/>
      <c r="AS73" s="18"/>
      <c r="AT73" s="593"/>
      <c r="AU73" s="594"/>
      <c r="AV73" s="595"/>
      <c r="AW73" s="18"/>
      <c r="AX73" s="18"/>
      <c r="AY73" s="18"/>
      <c r="AZ73" s="18"/>
      <c r="BA73" s="612"/>
      <c r="BB73" s="613"/>
      <c r="BC73" s="18"/>
      <c r="BD73" s="18"/>
      <c r="BE73" s="633"/>
      <c r="BF73" s="634"/>
      <c r="BG73" s="18"/>
      <c r="BH73" s="18"/>
      <c r="BI73" s="18"/>
      <c r="BJ73" s="600"/>
      <c r="BK73" s="658"/>
      <c r="BL73" s="659"/>
      <c r="BM73" s="659"/>
      <c r="BN73" s="659"/>
      <c r="BO73" s="659"/>
      <c r="BP73" s="659"/>
      <c r="BQ73" s="659"/>
      <c r="BR73" s="659"/>
      <c r="BS73" s="659"/>
      <c r="BT73" s="659"/>
      <c r="BU73" s="659"/>
      <c r="BV73" s="659"/>
      <c r="BW73" s="659"/>
      <c r="BX73" s="659"/>
      <c r="BY73" s="659"/>
      <c r="BZ73" s="659"/>
      <c r="CA73" s="659"/>
      <c r="CB73" s="659"/>
      <c r="CC73" s="659"/>
      <c r="CD73" s="659"/>
      <c r="CE73" s="659"/>
      <c r="CF73" s="659"/>
      <c r="CG73" s="659"/>
      <c r="CH73" s="659"/>
      <c r="CI73" s="600"/>
    </row>
    <row r="74" spans="1:87" s="21" customFormat="1" ht="18" customHeight="1" thickBot="1">
      <c r="A74" s="414"/>
      <c r="B74" s="872"/>
      <c r="C74" s="872"/>
      <c r="D74" s="873"/>
      <c r="E74" s="301"/>
      <c r="F74" s="397" t="s">
        <v>1218</v>
      </c>
      <c r="G74" s="663"/>
      <c r="H74" s="327"/>
      <c r="I74" s="327"/>
      <c r="J74" s="327"/>
      <c r="K74" s="327"/>
      <c r="L74" s="327"/>
      <c r="M74" s="327"/>
      <c r="N74" s="327"/>
      <c r="O74" s="327"/>
      <c r="P74" s="327"/>
      <c r="Q74" s="327"/>
      <c r="R74" s="327"/>
      <c r="S74" s="327"/>
      <c r="T74" s="327"/>
      <c r="U74" s="327"/>
      <c r="V74" s="327"/>
      <c r="W74" s="327"/>
      <c r="X74" s="328"/>
      <c r="Y74" s="571"/>
      <c r="Z74" s="657"/>
      <c r="AA74" s="579"/>
      <c r="AB74" s="590"/>
      <c r="AC74" s="611"/>
      <c r="AD74" s="590"/>
      <c r="AE74" s="590"/>
      <c r="AF74" s="590"/>
      <c r="AG74" s="611"/>
      <c r="AH74" s="590"/>
      <c r="AI74" s="590"/>
      <c r="AJ74" s="590"/>
      <c r="AK74" s="611"/>
      <c r="AL74" s="590"/>
      <c r="AM74" s="590"/>
      <c r="AN74" s="590"/>
      <c r="AO74" s="18"/>
      <c r="AP74" s="594"/>
      <c r="AQ74" s="18"/>
      <c r="AR74" s="18"/>
      <c r="AS74" s="18"/>
      <c r="AT74" s="593"/>
      <c r="AU74" s="594"/>
      <c r="AV74" s="595"/>
      <c r="AW74" s="18"/>
      <c r="AX74" s="18"/>
      <c r="AY74" s="18"/>
      <c r="AZ74" s="18"/>
      <c r="BA74" s="612"/>
      <c r="BB74" s="613"/>
      <c r="BC74" s="18"/>
      <c r="BD74" s="18"/>
      <c r="BE74" s="633"/>
      <c r="BF74" s="634"/>
      <c r="BG74" s="18"/>
      <c r="BH74" s="18"/>
      <c r="BI74" s="18"/>
      <c r="BJ74" s="600"/>
      <c r="BK74" s="658"/>
      <c r="BL74" s="659"/>
      <c r="BM74" s="659"/>
      <c r="BN74" s="659"/>
      <c r="BO74" s="659"/>
      <c r="BP74" s="659"/>
      <c r="BQ74" s="659"/>
      <c r="BR74" s="659"/>
      <c r="BS74" s="659"/>
      <c r="BT74" s="659"/>
      <c r="BU74" s="659"/>
      <c r="BV74" s="659"/>
      <c r="BW74" s="659"/>
      <c r="BX74" s="659"/>
      <c r="BY74" s="659"/>
      <c r="BZ74" s="659"/>
      <c r="CA74" s="659"/>
      <c r="CB74" s="659"/>
      <c r="CC74" s="659"/>
      <c r="CD74" s="659"/>
      <c r="CE74" s="659"/>
      <c r="CF74" s="659"/>
      <c r="CG74" s="659"/>
      <c r="CH74" s="659"/>
      <c r="CI74" s="600"/>
    </row>
    <row r="75" spans="1:87" s="21" customFormat="1" ht="7.95" customHeight="1">
      <c r="A75" s="414"/>
      <c r="B75" s="651"/>
      <c r="C75" s="652"/>
      <c r="D75" s="652"/>
      <c r="E75" s="660"/>
      <c r="F75" s="660"/>
      <c r="G75" s="660"/>
      <c r="H75" s="660"/>
      <c r="I75" s="660"/>
      <c r="J75" s="660"/>
      <c r="K75" s="660"/>
      <c r="L75" s="660"/>
      <c r="M75" s="660"/>
      <c r="N75" s="660"/>
      <c r="O75" s="432"/>
      <c r="P75" s="432"/>
      <c r="Q75" s="432"/>
      <c r="R75" s="432"/>
      <c r="S75" s="432"/>
      <c r="T75" s="432"/>
      <c r="U75" s="432"/>
      <c r="V75" s="432"/>
      <c r="W75" s="432"/>
      <c r="X75" s="434"/>
      <c r="Y75" s="571"/>
      <c r="Z75" s="657"/>
      <c r="AA75" s="579"/>
      <c r="AB75" s="590"/>
      <c r="AC75" s="611"/>
      <c r="AD75" s="590"/>
      <c r="AE75" s="590"/>
      <c r="AF75" s="590"/>
      <c r="AG75" s="611"/>
      <c r="AH75" s="590"/>
      <c r="AI75" s="590"/>
      <c r="AJ75" s="590"/>
      <c r="AK75" s="611"/>
      <c r="AL75" s="590"/>
      <c r="AM75" s="590"/>
      <c r="AN75" s="590"/>
      <c r="AO75" s="18"/>
      <c r="AP75" s="594"/>
      <c r="AQ75" s="18"/>
      <c r="AR75" s="18"/>
      <c r="AS75" s="18"/>
      <c r="AT75" s="593"/>
      <c r="AU75" s="594"/>
      <c r="AV75" s="595"/>
      <c r="AW75" s="18"/>
      <c r="AX75" s="18"/>
      <c r="AY75" s="18"/>
      <c r="AZ75" s="18"/>
      <c r="BA75" s="612"/>
      <c r="BB75" s="613"/>
      <c r="BC75" s="18"/>
      <c r="BD75" s="18"/>
      <c r="BE75" s="633"/>
      <c r="BF75" s="634"/>
      <c r="BG75" s="18"/>
      <c r="BH75" s="18"/>
      <c r="BI75" s="18"/>
      <c r="BJ75" s="600"/>
      <c r="BK75" s="658"/>
      <c r="BL75" s="659"/>
      <c r="BM75" s="659"/>
      <c r="BN75" s="659"/>
      <c r="BO75" s="659"/>
      <c r="BP75" s="659"/>
      <c r="BQ75" s="659"/>
      <c r="BR75" s="659"/>
      <c r="BS75" s="659"/>
      <c r="BT75" s="659"/>
      <c r="BU75" s="659"/>
      <c r="BV75" s="659"/>
      <c r="BW75" s="659"/>
      <c r="BX75" s="659"/>
      <c r="BY75" s="659"/>
      <c r="BZ75" s="659"/>
      <c r="CA75" s="659"/>
      <c r="CB75" s="659"/>
      <c r="CC75" s="659"/>
      <c r="CD75" s="659"/>
      <c r="CE75" s="659"/>
      <c r="CF75" s="659"/>
      <c r="CG75" s="659"/>
      <c r="CH75" s="659"/>
      <c r="CI75" s="600"/>
    </row>
    <row r="76" spans="1:87" s="21" customFormat="1" ht="18" customHeight="1" thickBot="1">
      <c r="A76" s="414"/>
      <c r="B76" s="661" t="s">
        <v>1211</v>
      </c>
      <c r="C76" s="652"/>
      <c r="D76" s="652"/>
      <c r="E76" s="660"/>
      <c r="F76" s="660"/>
      <c r="G76" s="660"/>
      <c r="H76" s="660"/>
      <c r="I76" s="660"/>
      <c r="J76" s="660"/>
      <c r="K76" s="660"/>
      <c r="L76" s="660"/>
      <c r="M76" s="660"/>
      <c r="N76" s="660"/>
      <c r="O76" s="871"/>
      <c r="P76" s="871"/>
      <c r="Q76" s="871"/>
      <c r="R76" s="432"/>
      <c r="S76" s="432"/>
      <c r="T76" s="432"/>
      <c r="U76" s="432"/>
      <c r="V76" s="432"/>
      <c r="W76" s="432"/>
      <c r="X76" s="434"/>
      <c r="Y76" s="571"/>
      <c r="Z76" s="657"/>
      <c r="AA76" s="579"/>
      <c r="AB76" s="590"/>
      <c r="AC76" s="611"/>
      <c r="AD76" s="590"/>
      <c r="AE76" s="590"/>
      <c r="AF76" s="590"/>
      <c r="AG76" s="611"/>
      <c r="AH76" s="590"/>
      <c r="AI76" s="590"/>
      <c r="AJ76" s="590"/>
      <c r="AK76" s="611"/>
      <c r="AL76" s="590"/>
      <c r="AM76" s="590"/>
      <c r="AN76" s="590"/>
      <c r="AO76" s="18"/>
      <c r="AP76" s="594"/>
      <c r="AQ76" s="18"/>
      <c r="AR76" s="18"/>
      <c r="AS76" s="18"/>
      <c r="AT76" s="593"/>
      <c r="AU76" s="594"/>
      <c r="AV76" s="595"/>
      <c r="AW76" s="18"/>
      <c r="AX76" s="18"/>
      <c r="AY76" s="18"/>
      <c r="AZ76" s="18"/>
      <c r="BA76" s="612"/>
      <c r="BB76" s="613"/>
      <c r="BC76" s="18"/>
      <c r="BD76" s="18"/>
      <c r="BE76" s="633"/>
      <c r="BF76" s="634"/>
      <c r="BG76" s="18"/>
      <c r="BH76" s="18"/>
      <c r="BI76" s="18"/>
      <c r="BJ76" s="600"/>
      <c r="BK76" s="658"/>
      <c r="BL76" s="659"/>
      <c r="BM76" s="659"/>
      <c r="BN76" s="659"/>
      <c r="BO76" s="659"/>
      <c r="BP76" s="659"/>
      <c r="BQ76" s="659"/>
      <c r="BR76" s="659"/>
      <c r="BS76" s="659"/>
      <c r="BT76" s="659"/>
      <c r="BU76" s="659"/>
      <c r="BV76" s="659"/>
      <c r="BW76" s="659"/>
      <c r="BX76" s="659"/>
      <c r="BY76" s="659"/>
      <c r="BZ76" s="659"/>
      <c r="CA76" s="659"/>
      <c r="CB76" s="659"/>
      <c r="CC76" s="659"/>
      <c r="CD76" s="659"/>
      <c r="CE76" s="659"/>
      <c r="CF76" s="659"/>
      <c r="CG76" s="659"/>
      <c r="CH76" s="659"/>
      <c r="CI76" s="600"/>
    </row>
    <row r="77" spans="1:87" s="21" customFormat="1" ht="18" customHeight="1">
      <c r="A77" s="414"/>
      <c r="B77" s="872" t="s">
        <v>1209</v>
      </c>
      <c r="C77" s="872"/>
      <c r="D77" s="873"/>
      <c r="E77" s="298"/>
      <c r="F77" s="662" t="s">
        <v>1219</v>
      </c>
      <c r="G77" s="401"/>
      <c r="H77" s="399"/>
      <c r="I77" s="399"/>
      <c r="J77" s="399"/>
      <c r="K77" s="399"/>
      <c r="L77" s="399"/>
      <c r="M77" s="399"/>
      <c r="N77" s="399"/>
      <c r="O77" s="399"/>
      <c r="P77" s="399"/>
      <c r="Q77" s="399"/>
      <c r="R77" s="399"/>
      <c r="S77" s="399"/>
      <c r="T77" s="399"/>
      <c r="U77" s="399"/>
      <c r="V77" s="399"/>
      <c r="W77" s="399"/>
      <c r="X77" s="400"/>
      <c r="Y77" s="571"/>
      <c r="Z77" s="657"/>
      <c r="AA77" s="579"/>
      <c r="AB77" s="590"/>
      <c r="AC77" s="611"/>
      <c r="AD77" s="590"/>
      <c r="AE77" s="590"/>
      <c r="AF77" s="590"/>
      <c r="AG77" s="611"/>
      <c r="AH77" s="590"/>
      <c r="AI77" s="590"/>
      <c r="AJ77" s="590"/>
      <c r="AK77" s="611"/>
      <c r="AL77" s="590"/>
      <c r="AM77" s="590"/>
      <c r="AN77" s="590"/>
      <c r="AO77" s="18"/>
      <c r="AP77" s="594"/>
      <c r="AQ77" s="18"/>
      <c r="AR77" s="18"/>
      <c r="AS77" s="18"/>
      <c r="AT77" s="593"/>
      <c r="AU77" s="594"/>
      <c r="AV77" s="595"/>
      <c r="AW77" s="18"/>
      <c r="AX77" s="18"/>
      <c r="AY77" s="18"/>
      <c r="AZ77" s="18"/>
      <c r="BA77" s="612"/>
      <c r="BB77" s="613"/>
      <c r="BC77" s="18"/>
      <c r="BD77" s="18"/>
      <c r="BE77" s="633"/>
      <c r="BF77" s="634"/>
      <c r="BG77" s="18"/>
      <c r="BH77" s="18"/>
      <c r="BI77" s="18"/>
      <c r="BJ77" s="600"/>
      <c r="BK77" s="658"/>
      <c r="BL77" s="659"/>
      <c r="BM77" s="659"/>
      <c r="BN77" s="659"/>
      <c r="BO77" s="659"/>
      <c r="BP77" s="659"/>
      <c r="BQ77" s="659"/>
      <c r="BR77" s="659"/>
      <c r="BS77" s="659"/>
      <c r="BT77" s="659"/>
      <c r="BU77" s="659"/>
      <c r="BV77" s="659"/>
      <c r="BW77" s="659"/>
      <c r="BX77" s="659"/>
      <c r="BY77" s="659"/>
      <c r="BZ77" s="659"/>
      <c r="CA77" s="659"/>
      <c r="CB77" s="659"/>
      <c r="CC77" s="659"/>
      <c r="CD77" s="659"/>
      <c r="CE77" s="659"/>
      <c r="CF77" s="659"/>
      <c r="CG77" s="659"/>
      <c r="CH77" s="659"/>
      <c r="CI77" s="600"/>
    </row>
    <row r="78" spans="1:87" s="21" customFormat="1" ht="18" customHeight="1">
      <c r="A78" s="414"/>
      <c r="B78" s="872"/>
      <c r="C78" s="872"/>
      <c r="D78" s="873"/>
      <c r="E78" s="300"/>
      <c r="F78" s="53" t="s">
        <v>1220</v>
      </c>
      <c r="G78" s="54"/>
      <c r="H78" s="71"/>
      <c r="I78" s="71"/>
      <c r="J78" s="71"/>
      <c r="K78" s="71"/>
      <c r="L78" s="71"/>
      <c r="M78" s="71"/>
      <c r="N78" s="71"/>
      <c r="O78" s="71"/>
      <c r="P78" s="71"/>
      <c r="Q78" s="71"/>
      <c r="R78" s="71"/>
      <c r="S78" s="71"/>
      <c r="T78" s="71"/>
      <c r="U78" s="71"/>
      <c r="V78" s="71"/>
      <c r="W78" s="71"/>
      <c r="X78" s="72"/>
      <c r="Y78" s="571"/>
      <c r="Z78" s="657"/>
      <c r="AA78" s="579"/>
      <c r="AB78" s="590"/>
      <c r="AC78" s="611"/>
      <c r="AD78" s="590"/>
      <c r="AE78" s="590"/>
      <c r="AF78" s="590"/>
      <c r="AG78" s="611"/>
      <c r="AH78" s="590"/>
      <c r="AI78" s="590"/>
      <c r="AJ78" s="590"/>
      <c r="AK78" s="611"/>
      <c r="AL78" s="590"/>
      <c r="AM78" s="590"/>
      <c r="AN78" s="590"/>
      <c r="AO78" s="18"/>
      <c r="AP78" s="594"/>
      <c r="AQ78" s="18"/>
      <c r="AR78" s="18"/>
      <c r="AS78" s="18"/>
      <c r="AT78" s="593"/>
      <c r="AU78" s="594"/>
      <c r="AV78" s="595"/>
      <c r="AW78" s="18"/>
      <c r="AX78" s="18"/>
      <c r="AY78" s="18"/>
      <c r="AZ78" s="18"/>
      <c r="BA78" s="612"/>
      <c r="BB78" s="613"/>
      <c r="BC78" s="18"/>
      <c r="BD78" s="18"/>
      <c r="BE78" s="633"/>
      <c r="BF78" s="634"/>
      <c r="BG78" s="18"/>
      <c r="BH78" s="18"/>
      <c r="BI78" s="18"/>
      <c r="BJ78" s="600"/>
      <c r="BK78" s="658"/>
      <c r="BL78" s="659"/>
      <c r="BM78" s="659"/>
      <c r="BN78" s="659"/>
      <c r="BO78" s="659"/>
      <c r="BP78" s="659"/>
      <c r="BQ78" s="659"/>
      <c r="BR78" s="659"/>
      <c r="BS78" s="659"/>
      <c r="BT78" s="659"/>
      <c r="BU78" s="659"/>
      <c r="BV78" s="659"/>
      <c r="BW78" s="659"/>
      <c r="BX78" s="659"/>
      <c r="BY78" s="659"/>
      <c r="BZ78" s="659"/>
      <c r="CA78" s="659"/>
      <c r="CB78" s="659"/>
      <c r="CC78" s="659"/>
      <c r="CD78" s="659"/>
      <c r="CE78" s="659"/>
      <c r="CF78" s="659"/>
      <c r="CG78" s="659"/>
      <c r="CH78" s="659"/>
      <c r="CI78" s="600"/>
    </row>
    <row r="79" spans="1:87" s="21" customFormat="1" ht="18" customHeight="1">
      <c r="A79" s="414"/>
      <c r="B79" s="872"/>
      <c r="C79" s="872"/>
      <c r="D79" s="873"/>
      <c r="E79" s="300"/>
      <c r="F79" s="53" t="s">
        <v>1214</v>
      </c>
      <c r="G79" s="54"/>
      <c r="H79" s="71"/>
      <c r="I79" s="71"/>
      <c r="J79" s="71"/>
      <c r="K79" s="71"/>
      <c r="L79" s="71"/>
      <c r="M79" s="71"/>
      <c r="N79" s="71"/>
      <c r="O79" s="71"/>
      <c r="P79" s="71"/>
      <c r="Q79" s="71"/>
      <c r="R79" s="71"/>
      <c r="S79" s="71"/>
      <c r="T79" s="71"/>
      <c r="U79" s="71"/>
      <c r="V79" s="71"/>
      <c r="W79" s="71"/>
      <c r="X79" s="72"/>
      <c r="Y79" s="571"/>
      <c r="Z79" s="657"/>
      <c r="AA79" s="579"/>
      <c r="AB79" s="590"/>
      <c r="AC79" s="611"/>
      <c r="AD79" s="590"/>
      <c r="AE79" s="590"/>
      <c r="AF79" s="590"/>
      <c r="AG79" s="611"/>
      <c r="AH79" s="590"/>
      <c r="AI79" s="590"/>
      <c r="AJ79" s="590"/>
      <c r="AK79" s="611"/>
      <c r="AL79" s="590"/>
      <c r="AM79" s="590"/>
      <c r="AN79" s="590"/>
      <c r="AO79" s="18"/>
      <c r="AP79" s="594"/>
      <c r="AQ79" s="18"/>
      <c r="AR79" s="18"/>
      <c r="AS79" s="18"/>
      <c r="AT79" s="593"/>
      <c r="AU79" s="594"/>
      <c r="AV79" s="595"/>
      <c r="AW79" s="18"/>
      <c r="AX79" s="18"/>
      <c r="AY79" s="18"/>
      <c r="AZ79" s="18"/>
      <c r="BA79" s="612"/>
      <c r="BB79" s="613"/>
      <c r="BC79" s="18"/>
      <c r="BD79" s="18"/>
      <c r="BE79" s="633"/>
      <c r="BF79" s="634"/>
      <c r="BG79" s="18"/>
      <c r="BH79" s="18"/>
      <c r="BI79" s="18"/>
      <c r="BJ79" s="600"/>
      <c r="BK79" s="658"/>
      <c r="BL79" s="659"/>
      <c r="BM79" s="659"/>
      <c r="BN79" s="659"/>
      <c r="BO79" s="659"/>
      <c r="BP79" s="659"/>
      <c r="BQ79" s="659"/>
      <c r="BR79" s="659"/>
      <c r="BS79" s="659"/>
      <c r="BT79" s="659"/>
      <c r="BU79" s="659"/>
      <c r="BV79" s="659"/>
      <c r="BW79" s="659"/>
      <c r="BX79" s="659"/>
      <c r="BY79" s="659"/>
      <c r="BZ79" s="659"/>
      <c r="CA79" s="659"/>
      <c r="CB79" s="659"/>
      <c r="CC79" s="659"/>
      <c r="CD79" s="659"/>
      <c r="CE79" s="659"/>
      <c r="CF79" s="659"/>
      <c r="CG79" s="659"/>
      <c r="CH79" s="659"/>
      <c r="CI79" s="600"/>
    </row>
    <row r="80" spans="1:87" s="21" customFormat="1" ht="18" customHeight="1" thickBot="1">
      <c r="A80" s="414"/>
      <c r="B80" s="874"/>
      <c r="C80" s="874"/>
      <c r="D80" s="875"/>
      <c r="E80" s="301"/>
      <c r="F80" s="405" t="s">
        <v>1221</v>
      </c>
      <c r="G80" s="406"/>
      <c r="H80" s="407"/>
      <c r="I80" s="407"/>
      <c r="J80" s="407"/>
      <c r="K80" s="407"/>
      <c r="L80" s="407"/>
      <c r="M80" s="407"/>
      <c r="N80" s="407"/>
      <c r="O80" s="407"/>
      <c r="P80" s="407"/>
      <c r="Q80" s="407"/>
      <c r="R80" s="407"/>
      <c r="S80" s="407"/>
      <c r="T80" s="407"/>
      <c r="U80" s="407"/>
      <c r="V80" s="407"/>
      <c r="W80" s="407"/>
      <c r="X80" s="671"/>
      <c r="Y80" s="571"/>
      <c r="Z80" s="657"/>
      <c r="AA80" s="579"/>
      <c r="AB80" s="590"/>
      <c r="AC80" s="611"/>
      <c r="AD80" s="590"/>
      <c r="AE80" s="590"/>
      <c r="AF80" s="590"/>
      <c r="AG80" s="611"/>
      <c r="AH80" s="590"/>
      <c r="AI80" s="590"/>
      <c r="AJ80" s="590"/>
      <c r="AK80" s="611"/>
      <c r="AL80" s="590"/>
      <c r="AM80" s="590"/>
      <c r="AN80" s="590"/>
      <c r="AO80" s="18"/>
      <c r="AP80" s="594"/>
      <c r="AQ80" s="18"/>
      <c r="AR80" s="18"/>
      <c r="AS80" s="18"/>
      <c r="AT80" s="593"/>
      <c r="AU80" s="594"/>
      <c r="AV80" s="595"/>
      <c r="AW80" s="18"/>
      <c r="AX80" s="18"/>
      <c r="AY80" s="18"/>
      <c r="AZ80" s="18"/>
      <c r="BA80" s="612"/>
      <c r="BB80" s="613"/>
      <c r="BC80" s="18"/>
      <c r="BD80" s="18"/>
      <c r="BE80" s="633"/>
      <c r="BF80" s="634"/>
      <c r="BG80" s="18"/>
      <c r="BH80" s="18"/>
      <c r="BI80" s="18"/>
      <c r="BJ80" s="600"/>
      <c r="BK80" s="658"/>
      <c r="BL80" s="659"/>
      <c r="BM80" s="659"/>
      <c r="BN80" s="659"/>
      <c r="BO80" s="659"/>
      <c r="BP80" s="659"/>
      <c r="BQ80" s="659"/>
      <c r="BR80" s="659"/>
      <c r="BS80" s="659"/>
      <c r="BT80" s="659"/>
      <c r="BU80" s="659"/>
      <c r="BV80" s="659"/>
      <c r="BW80" s="659"/>
      <c r="BX80" s="659"/>
      <c r="BY80" s="659"/>
      <c r="BZ80" s="659"/>
      <c r="CA80" s="659"/>
      <c r="CB80" s="659"/>
      <c r="CC80" s="659"/>
      <c r="CD80" s="659"/>
      <c r="CE80" s="659"/>
      <c r="CF80" s="659"/>
      <c r="CG80" s="659"/>
      <c r="CH80" s="659"/>
      <c r="CI80" s="600"/>
    </row>
    <row r="81" spans="1:87" s="21" customFormat="1" ht="18" customHeight="1">
      <c r="A81" s="414"/>
      <c r="B81" s="872" t="s">
        <v>1210</v>
      </c>
      <c r="C81" s="872"/>
      <c r="D81" s="873"/>
      <c r="E81" s="298"/>
      <c r="F81" s="662" t="s">
        <v>1215</v>
      </c>
      <c r="G81" s="401"/>
      <c r="H81" s="399"/>
      <c r="I81" s="399"/>
      <c r="J81" s="399"/>
      <c r="K81" s="399"/>
      <c r="L81" s="399"/>
      <c r="M81" s="399"/>
      <c r="N81" s="399"/>
      <c r="O81" s="399"/>
      <c r="P81" s="399"/>
      <c r="Q81" s="399"/>
      <c r="R81" s="399"/>
      <c r="S81" s="399"/>
      <c r="T81" s="399"/>
      <c r="U81" s="399"/>
      <c r="V81" s="399"/>
      <c r="W81" s="399"/>
      <c r="X81" s="400"/>
      <c r="Y81" s="571"/>
      <c r="Z81" s="657"/>
      <c r="AA81" s="579"/>
      <c r="AB81" s="590"/>
      <c r="AC81" s="611"/>
      <c r="AD81" s="590"/>
      <c r="AE81" s="590"/>
      <c r="AF81" s="590"/>
      <c r="AG81" s="611"/>
      <c r="AH81" s="590"/>
      <c r="AI81" s="590"/>
      <c r="AJ81" s="590"/>
      <c r="AK81" s="611"/>
      <c r="AL81" s="590"/>
      <c r="AM81" s="590"/>
      <c r="AN81" s="590"/>
      <c r="AO81" s="18"/>
      <c r="AP81" s="594"/>
      <c r="AQ81" s="18"/>
      <c r="AR81" s="18"/>
      <c r="AS81" s="18"/>
      <c r="AT81" s="593"/>
      <c r="AU81" s="594"/>
      <c r="AV81" s="595"/>
      <c r="AW81" s="18"/>
      <c r="AX81" s="18"/>
      <c r="AY81" s="18"/>
      <c r="AZ81" s="18"/>
      <c r="BA81" s="612"/>
      <c r="BB81" s="613"/>
      <c r="BC81" s="18"/>
      <c r="BD81" s="18"/>
      <c r="BE81" s="633"/>
      <c r="BF81" s="634"/>
      <c r="BG81" s="18"/>
      <c r="BH81" s="18"/>
      <c r="BI81" s="18"/>
      <c r="BJ81" s="600"/>
      <c r="BK81" s="658"/>
      <c r="BL81" s="659"/>
      <c r="BM81" s="659"/>
      <c r="BN81" s="659"/>
      <c r="BO81" s="659"/>
      <c r="BP81" s="659"/>
      <c r="BQ81" s="659"/>
      <c r="BR81" s="659"/>
      <c r="BS81" s="659"/>
      <c r="BT81" s="659"/>
      <c r="BU81" s="659"/>
      <c r="BV81" s="659"/>
      <c r="BW81" s="659"/>
      <c r="BX81" s="659"/>
      <c r="BY81" s="659"/>
      <c r="BZ81" s="659"/>
      <c r="CA81" s="659"/>
      <c r="CB81" s="659"/>
      <c r="CC81" s="659"/>
      <c r="CD81" s="659"/>
      <c r="CE81" s="659"/>
      <c r="CF81" s="659"/>
      <c r="CG81" s="659"/>
      <c r="CH81" s="659"/>
      <c r="CI81" s="600"/>
    </row>
    <row r="82" spans="1:87" s="21" customFormat="1" ht="18" customHeight="1">
      <c r="A82" s="414"/>
      <c r="B82" s="872"/>
      <c r="C82" s="872"/>
      <c r="D82" s="873"/>
      <c r="E82" s="300"/>
      <c r="F82" s="53" t="s">
        <v>1216</v>
      </c>
      <c r="G82" s="54"/>
      <c r="H82" s="71"/>
      <c r="I82" s="71"/>
      <c r="J82" s="71"/>
      <c r="K82" s="71"/>
      <c r="L82" s="71"/>
      <c r="M82" s="71"/>
      <c r="N82" s="71"/>
      <c r="O82" s="71"/>
      <c r="P82" s="71"/>
      <c r="Q82" s="71"/>
      <c r="R82" s="71"/>
      <c r="S82" s="71"/>
      <c r="T82" s="71"/>
      <c r="U82" s="71"/>
      <c r="V82" s="71"/>
      <c r="W82" s="71"/>
      <c r="X82" s="72"/>
      <c r="Y82" s="571"/>
      <c r="Z82" s="657"/>
      <c r="AA82" s="579"/>
      <c r="AB82" s="590"/>
      <c r="AC82" s="611"/>
      <c r="AD82" s="590"/>
      <c r="AE82" s="590"/>
      <c r="AF82" s="590"/>
      <c r="AG82" s="611"/>
      <c r="AH82" s="590"/>
      <c r="AI82" s="590"/>
      <c r="AJ82" s="590"/>
      <c r="AK82" s="611"/>
      <c r="AL82" s="590"/>
      <c r="AM82" s="590"/>
      <c r="AN82" s="590"/>
      <c r="AO82" s="18"/>
      <c r="AP82" s="594"/>
      <c r="AQ82" s="18"/>
      <c r="AR82" s="18"/>
      <c r="AS82" s="18"/>
      <c r="AT82" s="593"/>
      <c r="AU82" s="594"/>
      <c r="AV82" s="595"/>
      <c r="AW82" s="18"/>
      <c r="AX82" s="18"/>
      <c r="AY82" s="18"/>
      <c r="AZ82" s="18"/>
      <c r="BA82" s="612"/>
      <c r="BB82" s="613"/>
      <c r="BC82" s="18"/>
      <c r="BD82" s="18"/>
      <c r="BE82" s="633"/>
      <c r="BF82" s="634"/>
      <c r="BG82" s="18"/>
      <c r="BH82" s="18"/>
      <c r="BI82" s="18"/>
      <c r="BJ82" s="600"/>
      <c r="BK82" s="658"/>
      <c r="BL82" s="659"/>
      <c r="BM82" s="659"/>
      <c r="BN82" s="659"/>
      <c r="BO82" s="659"/>
      <c r="BP82" s="659"/>
      <c r="BQ82" s="659"/>
      <c r="BR82" s="659"/>
      <c r="BS82" s="659"/>
      <c r="BT82" s="659"/>
      <c r="BU82" s="659"/>
      <c r="BV82" s="659"/>
      <c r="BW82" s="659"/>
      <c r="BX82" s="659"/>
      <c r="BY82" s="659"/>
      <c r="BZ82" s="659"/>
      <c r="CA82" s="659"/>
      <c r="CB82" s="659"/>
      <c r="CC82" s="659"/>
      <c r="CD82" s="659"/>
      <c r="CE82" s="659"/>
      <c r="CF82" s="659"/>
      <c r="CG82" s="659"/>
      <c r="CH82" s="659"/>
      <c r="CI82" s="600"/>
    </row>
    <row r="83" spans="1:87" s="21" customFormat="1" ht="18" customHeight="1">
      <c r="A83" s="414"/>
      <c r="B83" s="872"/>
      <c r="C83" s="872"/>
      <c r="D83" s="873"/>
      <c r="E83" s="300"/>
      <c r="F83" s="53" t="s">
        <v>1217</v>
      </c>
      <c r="G83" s="54"/>
      <c r="H83" s="71"/>
      <c r="I83" s="71"/>
      <c r="J83" s="71"/>
      <c r="K83" s="71"/>
      <c r="L83" s="71"/>
      <c r="M83" s="71"/>
      <c r="N83" s="71"/>
      <c r="O83" s="71"/>
      <c r="P83" s="71"/>
      <c r="Q83" s="71"/>
      <c r="R83" s="71"/>
      <c r="S83" s="71"/>
      <c r="T83" s="71"/>
      <c r="U83" s="71"/>
      <c r="V83" s="71"/>
      <c r="W83" s="71"/>
      <c r="X83" s="72"/>
      <c r="Y83" s="571"/>
      <c r="Z83" s="657"/>
      <c r="AA83" s="579"/>
      <c r="AB83" s="590"/>
      <c r="AC83" s="611"/>
      <c r="AD83" s="590"/>
      <c r="AE83" s="590"/>
      <c r="AF83" s="590"/>
      <c r="AG83" s="611"/>
      <c r="AH83" s="590"/>
      <c r="AI83" s="590"/>
      <c r="AJ83" s="590"/>
      <c r="AK83" s="611"/>
      <c r="AL83" s="590"/>
      <c r="AM83" s="590"/>
      <c r="AN83" s="590"/>
      <c r="AO83" s="18"/>
      <c r="AP83" s="594"/>
      <c r="AQ83" s="18"/>
      <c r="AR83" s="18"/>
      <c r="AS83" s="18"/>
      <c r="AT83" s="593"/>
      <c r="AU83" s="594"/>
      <c r="AV83" s="595"/>
      <c r="AW83" s="18"/>
      <c r="AX83" s="18"/>
      <c r="AY83" s="18"/>
      <c r="AZ83" s="18"/>
      <c r="BA83" s="612"/>
      <c r="BB83" s="613"/>
      <c r="BC83" s="18"/>
      <c r="BD83" s="18"/>
      <c r="BE83" s="633"/>
      <c r="BF83" s="634"/>
      <c r="BG83" s="18"/>
      <c r="BH83" s="18"/>
      <c r="BI83" s="18"/>
      <c r="BJ83" s="600"/>
      <c r="BK83" s="658"/>
      <c r="BL83" s="659"/>
      <c r="BM83" s="659"/>
      <c r="BN83" s="659"/>
      <c r="BO83" s="659"/>
      <c r="BP83" s="659"/>
      <c r="BQ83" s="659"/>
      <c r="BR83" s="659"/>
      <c r="BS83" s="659"/>
      <c r="BT83" s="659"/>
      <c r="BU83" s="659"/>
      <c r="BV83" s="659"/>
      <c r="BW83" s="659"/>
      <c r="BX83" s="659"/>
      <c r="BY83" s="659"/>
      <c r="BZ83" s="659"/>
      <c r="CA83" s="659"/>
      <c r="CB83" s="659"/>
      <c r="CC83" s="659"/>
      <c r="CD83" s="659"/>
      <c r="CE83" s="659"/>
      <c r="CF83" s="659"/>
      <c r="CG83" s="659"/>
      <c r="CH83" s="659"/>
      <c r="CI83" s="600"/>
    </row>
    <row r="84" spans="1:87" s="21" customFormat="1" ht="18" customHeight="1">
      <c r="A84" s="414"/>
      <c r="B84" s="874"/>
      <c r="C84" s="874"/>
      <c r="D84" s="875"/>
      <c r="E84" s="300"/>
      <c r="F84" s="53" t="s">
        <v>1222</v>
      </c>
      <c r="G84" s="521"/>
      <c r="H84" s="521"/>
      <c r="I84" s="521"/>
      <c r="J84" s="521"/>
      <c r="K84" s="521"/>
      <c r="L84" s="521"/>
      <c r="M84" s="521"/>
      <c r="N84" s="521"/>
      <c r="O84" s="668"/>
      <c r="P84" s="669"/>
      <c r="Q84" s="521"/>
      <c r="R84" s="511"/>
      <c r="S84" s="511"/>
      <c r="T84" s="511"/>
      <c r="U84" s="511"/>
      <c r="V84" s="511"/>
      <c r="W84" s="511"/>
      <c r="X84" s="512"/>
      <c r="Y84" s="571"/>
      <c r="Z84" s="657"/>
      <c r="AA84" s="579"/>
      <c r="AB84" s="590"/>
      <c r="AC84" s="611"/>
      <c r="AD84" s="590"/>
      <c r="AE84" s="590"/>
      <c r="AF84" s="590"/>
      <c r="AG84" s="611"/>
      <c r="AH84" s="590"/>
      <c r="AI84" s="590"/>
      <c r="AJ84" s="590"/>
      <c r="AK84" s="611"/>
      <c r="AL84" s="590"/>
      <c r="AM84" s="590"/>
      <c r="AN84" s="590"/>
      <c r="AO84" s="18"/>
      <c r="AP84" s="594"/>
      <c r="AQ84" s="18"/>
      <c r="AR84" s="18"/>
      <c r="AS84" s="18"/>
      <c r="AT84" s="593"/>
      <c r="AU84" s="594"/>
      <c r="AV84" s="595"/>
      <c r="AW84" s="18"/>
      <c r="AX84" s="18"/>
      <c r="AY84" s="18"/>
      <c r="AZ84" s="18"/>
      <c r="BA84" s="612"/>
      <c r="BB84" s="613"/>
      <c r="BC84" s="18"/>
      <c r="BD84" s="18"/>
      <c r="BE84" s="633"/>
      <c r="BF84" s="634"/>
      <c r="BG84" s="18"/>
      <c r="BH84" s="18"/>
      <c r="BI84" s="18"/>
      <c r="BJ84" s="600"/>
      <c r="BK84" s="658"/>
      <c r="BL84" s="659"/>
      <c r="BM84" s="659"/>
      <c r="BN84" s="659"/>
      <c r="BO84" s="659"/>
      <c r="BP84" s="659"/>
      <c r="BQ84" s="659"/>
      <c r="BR84" s="659"/>
      <c r="BS84" s="659"/>
      <c r="BT84" s="659"/>
      <c r="BU84" s="659"/>
      <c r="BV84" s="659"/>
      <c r="BW84" s="659"/>
      <c r="BX84" s="659"/>
      <c r="BY84" s="659"/>
      <c r="BZ84" s="659"/>
      <c r="CA84" s="659"/>
      <c r="CB84" s="659"/>
      <c r="CC84" s="659"/>
      <c r="CD84" s="659"/>
      <c r="CE84" s="659"/>
      <c r="CF84" s="659"/>
      <c r="CG84" s="659"/>
      <c r="CH84" s="659"/>
      <c r="CI84" s="600"/>
    </row>
    <row r="85" spans="1:87" s="21" customFormat="1" ht="18" customHeight="1">
      <c r="A85" s="414"/>
      <c r="B85" s="874"/>
      <c r="C85" s="874"/>
      <c r="D85" s="875"/>
      <c r="E85" s="300"/>
      <c r="F85" s="53" t="s">
        <v>1223</v>
      </c>
      <c r="G85" s="521"/>
      <c r="H85" s="521"/>
      <c r="I85" s="521"/>
      <c r="J85" s="521"/>
      <c r="K85" s="521"/>
      <c r="L85" s="521"/>
      <c r="M85" s="521"/>
      <c r="N85" s="521"/>
      <c r="O85" s="668"/>
      <c r="P85" s="521"/>
      <c r="Q85" s="670"/>
      <c r="R85" s="511"/>
      <c r="S85" s="511"/>
      <c r="T85" s="511"/>
      <c r="U85" s="511"/>
      <c r="V85" s="511"/>
      <c r="W85" s="511"/>
      <c r="X85" s="512"/>
      <c r="Y85" s="571"/>
      <c r="Z85" s="657"/>
      <c r="AA85" s="579"/>
      <c r="AB85" s="590"/>
      <c r="AC85" s="611"/>
      <c r="AD85" s="590"/>
      <c r="AE85" s="590"/>
      <c r="AF85" s="590"/>
      <c r="AG85" s="611"/>
      <c r="AH85" s="590"/>
      <c r="AI85" s="590"/>
      <c r="AJ85" s="590"/>
      <c r="AK85" s="611"/>
      <c r="AL85" s="590"/>
      <c r="AM85" s="590"/>
      <c r="AN85" s="590"/>
      <c r="AO85" s="18"/>
      <c r="AP85" s="594"/>
      <c r="AQ85" s="18"/>
      <c r="AR85" s="18"/>
      <c r="AS85" s="18"/>
      <c r="AT85" s="593"/>
      <c r="AU85" s="594"/>
      <c r="AV85" s="595"/>
      <c r="AW85" s="18"/>
      <c r="AX85" s="18"/>
      <c r="AY85" s="18"/>
      <c r="AZ85" s="18"/>
      <c r="BA85" s="612"/>
      <c r="BB85" s="613"/>
      <c r="BC85" s="18"/>
      <c r="BD85" s="18"/>
      <c r="BE85" s="633"/>
      <c r="BF85" s="634"/>
      <c r="BG85" s="18"/>
      <c r="BH85" s="18"/>
      <c r="BI85" s="18"/>
      <c r="BJ85" s="600"/>
      <c r="BK85" s="658"/>
      <c r="BL85" s="659"/>
      <c r="BM85" s="659"/>
      <c r="BN85" s="659"/>
      <c r="BO85" s="659"/>
      <c r="BP85" s="659"/>
      <c r="BQ85" s="659"/>
      <c r="BR85" s="659"/>
      <c r="BS85" s="659"/>
      <c r="BT85" s="659"/>
      <c r="BU85" s="659"/>
      <c r="BV85" s="659"/>
      <c r="BW85" s="659"/>
      <c r="BX85" s="659"/>
      <c r="BY85" s="659"/>
      <c r="BZ85" s="659"/>
      <c r="CA85" s="659"/>
      <c r="CB85" s="659"/>
      <c r="CC85" s="659"/>
      <c r="CD85" s="659"/>
      <c r="CE85" s="659"/>
      <c r="CF85" s="659"/>
      <c r="CG85" s="659"/>
      <c r="CH85" s="659"/>
      <c r="CI85" s="600"/>
    </row>
    <row r="86" spans="1:87" s="21" customFormat="1" ht="18" customHeight="1">
      <c r="A86" s="414"/>
      <c r="B86" s="874"/>
      <c r="C86" s="874"/>
      <c r="D86" s="875"/>
      <c r="E86" s="300"/>
      <c r="F86" s="53" t="s">
        <v>1224</v>
      </c>
      <c r="G86" s="521"/>
      <c r="H86" s="521"/>
      <c r="I86" s="521"/>
      <c r="J86" s="521"/>
      <c r="K86" s="521"/>
      <c r="L86" s="521"/>
      <c r="M86" s="521"/>
      <c r="N86" s="521"/>
      <c r="O86" s="668"/>
      <c r="P86" s="521"/>
      <c r="Q86" s="668"/>
      <c r="R86" s="511"/>
      <c r="S86" s="511"/>
      <c r="T86" s="511"/>
      <c r="U86" s="511"/>
      <c r="V86" s="511"/>
      <c r="W86" s="511"/>
      <c r="X86" s="512"/>
      <c r="Y86" s="571"/>
      <c r="Z86" s="657"/>
      <c r="AA86" s="579"/>
      <c r="AB86" s="590"/>
      <c r="AC86" s="611"/>
      <c r="AD86" s="590"/>
      <c r="AE86" s="590"/>
      <c r="AF86" s="590"/>
      <c r="AG86" s="611"/>
      <c r="AH86" s="590"/>
      <c r="AI86" s="590"/>
      <c r="AJ86" s="590"/>
      <c r="AK86" s="611"/>
      <c r="AL86" s="590"/>
      <c r="AM86" s="590"/>
      <c r="AN86" s="590"/>
      <c r="AO86" s="18"/>
      <c r="AP86" s="594"/>
      <c r="AQ86" s="18"/>
      <c r="AR86" s="18"/>
      <c r="AS86" s="18"/>
      <c r="AT86" s="593"/>
      <c r="AU86" s="594"/>
      <c r="AV86" s="595"/>
      <c r="AW86" s="18"/>
      <c r="AX86" s="18"/>
      <c r="AY86" s="18"/>
      <c r="AZ86" s="18"/>
      <c r="BA86" s="612"/>
      <c r="BB86" s="613"/>
      <c r="BC86" s="18"/>
      <c r="BD86" s="18"/>
      <c r="BE86" s="633"/>
      <c r="BF86" s="634"/>
      <c r="BG86" s="18"/>
      <c r="BH86" s="18"/>
      <c r="BI86" s="18"/>
      <c r="BJ86" s="600"/>
      <c r="BK86" s="658"/>
      <c r="BL86" s="659"/>
      <c r="BM86" s="659"/>
      <c r="BN86" s="659"/>
      <c r="BO86" s="659"/>
      <c r="BP86" s="659"/>
      <c r="BQ86" s="659"/>
      <c r="BR86" s="659"/>
      <c r="BS86" s="659"/>
      <c r="BT86" s="659"/>
      <c r="BU86" s="659"/>
      <c r="BV86" s="659"/>
      <c r="BW86" s="659"/>
      <c r="BX86" s="659"/>
      <c r="BY86" s="659"/>
      <c r="BZ86" s="659"/>
      <c r="CA86" s="659"/>
      <c r="CB86" s="659"/>
      <c r="CC86" s="659"/>
      <c r="CD86" s="659"/>
      <c r="CE86" s="659"/>
      <c r="CF86" s="659"/>
      <c r="CG86" s="659"/>
      <c r="CH86" s="659"/>
      <c r="CI86" s="600"/>
    </row>
    <row r="87" spans="1:87" s="21" customFormat="1" ht="18" customHeight="1">
      <c r="A87" s="414"/>
      <c r="B87" s="874"/>
      <c r="C87" s="874"/>
      <c r="D87" s="875"/>
      <c r="E87" s="300"/>
      <c r="F87" s="53" t="s">
        <v>1225</v>
      </c>
      <c r="G87" s="521"/>
      <c r="H87" s="521"/>
      <c r="I87" s="521"/>
      <c r="J87" s="521"/>
      <c r="K87" s="521"/>
      <c r="L87" s="521"/>
      <c r="M87" s="521"/>
      <c r="N87" s="521"/>
      <c r="O87" s="668"/>
      <c r="P87" s="521"/>
      <c r="Q87" s="668"/>
      <c r="R87" s="511"/>
      <c r="S87" s="511"/>
      <c r="T87" s="511"/>
      <c r="U87" s="511"/>
      <c r="V87" s="511"/>
      <c r="W87" s="511"/>
      <c r="X87" s="512"/>
      <c r="Y87" s="571"/>
      <c r="Z87" s="657"/>
      <c r="AA87" s="579"/>
      <c r="AB87" s="590"/>
      <c r="AC87" s="611"/>
      <c r="AD87" s="590"/>
      <c r="AE87" s="590"/>
      <c r="AF87" s="590"/>
      <c r="AG87" s="611"/>
      <c r="AH87" s="590"/>
      <c r="AI87" s="590"/>
      <c r="AJ87" s="590"/>
      <c r="AK87" s="611"/>
      <c r="AL87" s="590"/>
      <c r="AM87" s="590"/>
      <c r="AN87" s="590"/>
      <c r="AO87" s="18"/>
      <c r="AP87" s="594"/>
      <c r="AQ87" s="18"/>
      <c r="AR87" s="18"/>
      <c r="AS87" s="18"/>
      <c r="AT87" s="593"/>
      <c r="AU87" s="594"/>
      <c r="AV87" s="595"/>
      <c r="AW87" s="18"/>
      <c r="AX87" s="18"/>
      <c r="AY87" s="18"/>
      <c r="AZ87" s="18"/>
      <c r="BA87" s="612"/>
      <c r="BB87" s="613"/>
      <c r="BC87" s="18"/>
      <c r="BD87" s="18"/>
      <c r="BE87" s="633"/>
      <c r="BF87" s="634"/>
      <c r="BG87" s="18"/>
      <c r="BH87" s="18"/>
      <c r="BI87" s="18"/>
      <c r="BJ87" s="600"/>
      <c r="BK87" s="658"/>
      <c r="BL87" s="659"/>
      <c r="BM87" s="659"/>
      <c r="BN87" s="659"/>
      <c r="BO87" s="659"/>
      <c r="BP87" s="659"/>
      <c r="BQ87" s="659"/>
      <c r="BR87" s="659"/>
      <c r="BS87" s="659"/>
      <c r="BT87" s="659"/>
      <c r="BU87" s="659"/>
      <c r="BV87" s="659"/>
      <c r="BW87" s="659"/>
      <c r="BX87" s="659"/>
      <c r="BY87" s="659"/>
      <c r="BZ87" s="659"/>
      <c r="CA87" s="659"/>
      <c r="CB87" s="659"/>
      <c r="CC87" s="659"/>
      <c r="CD87" s="659"/>
      <c r="CE87" s="659"/>
      <c r="CF87" s="659"/>
      <c r="CG87" s="659"/>
      <c r="CH87" s="659"/>
      <c r="CI87" s="600"/>
    </row>
    <row r="88" spans="1:87" s="21" customFormat="1" ht="18" customHeight="1" thickBot="1">
      <c r="A88" s="414"/>
      <c r="B88" s="872"/>
      <c r="C88" s="872"/>
      <c r="D88" s="873"/>
      <c r="E88" s="301"/>
      <c r="F88" s="397" t="s">
        <v>1218</v>
      </c>
      <c r="G88" s="672"/>
      <c r="H88" s="672"/>
      <c r="I88" s="672"/>
      <c r="J88" s="672"/>
      <c r="K88" s="672"/>
      <c r="L88" s="672"/>
      <c r="M88" s="672"/>
      <c r="N88" s="672"/>
      <c r="O88" s="870"/>
      <c r="P88" s="870"/>
      <c r="Q88" s="870"/>
      <c r="R88" s="523"/>
      <c r="S88" s="523"/>
      <c r="T88" s="523"/>
      <c r="U88" s="523"/>
      <c r="V88" s="523"/>
      <c r="W88" s="523"/>
      <c r="X88" s="524"/>
      <c r="Y88" s="571"/>
      <c r="Z88" s="657"/>
      <c r="AA88" s="579"/>
      <c r="AB88" s="590"/>
      <c r="AC88" s="611"/>
      <c r="AD88" s="590"/>
      <c r="AE88" s="590"/>
      <c r="AF88" s="590"/>
      <c r="AG88" s="611"/>
      <c r="AH88" s="590"/>
      <c r="AI88" s="590"/>
      <c r="AJ88" s="590"/>
      <c r="AK88" s="611"/>
      <c r="AL88" s="590"/>
      <c r="AM88" s="590"/>
      <c r="AN88" s="590"/>
      <c r="AO88" s="18"/>
      <c r="AP88" s="594"/>
      <c r="AQ88" s="18"/>
      <c r="AR88" s="18"/>
      <c r="AS88" s="18"/>
      <c r="AT88" s="593"/>
      <c r="AU88" s="594"/>
      <c r="AV88" s="595"/>
      <c r="AW88" s="18"/>
      <c r="AX88" s="18"/>
      <c r="AY88" s="18"/>
      <c r="AZ88" s="18"/>
      <c r="BA88" s="612"/>
      <c r="BB88" s="613"/>
      <c r="BC88" s="18"/>
      <c r="BD88" s="18"/>
      <c r="BE88" s="633"/>
      <c r="BF88" s="634"/>
      <c r="BG88" s="18"/>
      <c r="BH88" s="18"/>
      <c r="BI88" s="18"/>
      <c r="BJ88" s="600"/>
      <c r="BK88" s="658"/>
      <c r="BL88" s="659"/>
      <c r="BM88" s="659"/>
      <c r="BN88" s="659"/>
      <c r="BO88" s="659"/>
      <c r="BP88" s="659"/>
      <c r="BQ88" s="659"/>
      <c r="BR88" s="659"/>
      <c r="BS88" s="659"/>
      <c r="BT88" s="659"/>
      <c r="BU88" s="659"/>
      <c r="BV88" s="659"/>
      <c r="BW88" s="659"/>
      <c r="BX88" s="659"/>
      <c r="BY88" s="659"/>
      <c r="BZ88" s="659"/>
      <c r="CA88" s="659"/>
      <c r="CB88" s="659"/>
      <c r="CC88" s="659"/>
      <c r="CD88" s="659"/>
      <c r="CE88" s="659"/>
      <c r="CF88" s="659"/>
      <c r="CG88" s="659"/>
      <c r="CH88" s="659"/>
      <c r="CI88" s="600"/>
    </row>
    <row r="89" spans="1:87" ht="7.95" customHeight="1">
      <c r="B89" s="655"/>
      <c r="C89" s="655"/>
      <c r="D89" s="655"/>
      <c r="E89" s="59"/>
      <c r="F89" s="59"/>
      <c r="G89" s="59"/>
      <c r="H89" s="59"/>
      <c r="I89" s="59"/>
      <c r="J89" s="59"/>
      <c r="K89" s="59"/>
      <c r="L89" s="59"/>
      <c r="M89" s="59"/>
      <c r="N89" s="59"/>
      <c r="O89" s="59"/>
      <c r="P89" s="59"/>
      <c r="Q89" s="59"/>
      <c r="R89" s="59"/>
      <c r="S89" s="59"/>
      <c r="T89" s="59"/>
      <c r="U89" s="59"/>
      <c r="V89" s="59"/>
      <c r="W89" s="59"/>
      <c r="X89" s="59"/>
      <c r="AF89" s="591"/>
    </row>
    <row r="90" spans="1:87" s="1" customFormat="1" ht="15.75" customHeight="1" thickBot="1">
      <c r="A90" s="545"/>
      <c r="B90" s="423" t="s">
        <v>1236</v>
      </c>
      <c r="C90" s="647"/>
      <c r="D90" s="647"/>
      <c r="E90" s="546"/>
      <c r="F90" s="546"/>
      <c r="G90" s="546"/>
      <c r="H90" s="546"/>
      <c r="I90" s="546"/>
      <c r="J90" s="546"/>
      <c r="K90" s="546"/>
      <c r="L90" s="546"/>
      <c r="M90" s="546"/>
      <c r="N90" s="546"/>
      <c r="O90" s="546"/>
      <c r="P90" s="550"/>
      <c r="Q90" s="550"/>
      <c r="R90" s="550"/>
      <c r="S90" s="546"/>
      <c r="T90" s="546"/>
      <c r="U90" s="546"/>
      <c r="V90" s="546"/>
      <c r="W90" s="546"/>
      <c r="X90" s="547"/>
    </row>
    <row r="91" spans="1:87" ht="15.75" customHeight="1" thickBot="1">
      <c r="A91" s="414"/>
      <c r="B91" s="846" t="s">
        <v>1229</v>
      </c>
      <c r="C91" s="847"/>
      <c r="D91" s="847"/>
      <c r="E91" s="730"/>
      <c r="F91" s="731"/>
      <c r="G91" s="732"/>
      <c r="H91" s="725" t="s">
        <v>79</v>
      </c>
      <c r="I91" s="726"/>
      <c r="J91" s="848"/>
      <c r="K91" s="849"/>
      <c r="L91" s="849"/>
      <c r="M91" s="849"/>
      <c r="N91" s="850"/>
      <c r="O91" s="543" t="s">
        <v>80</v>
      </c>
      <c r="P91" s="730" t="str">
        <f>IF(E91="","",E91)</f>
        <v/>
      </c>
      <c r="Q91" s="731"/>
      <c r="R91" s="732"/>
      <c r="S91" s="725" t="s">
        <v>79</v>
      </c>
      <c r="T91" s="726"/>
      <c r="U91" s="497"/>
      <c r="V91" s="497"/>
      <c r="W91" s="497"/>
      <c r="X91" s="557"/>
      <c r="Z91" s="32"/>
      <c r="AA91" s="87" t="s">
        <v>5</v>
      </c>
      <c r="AB91" s="90">
        <f>IF(Z94=AA91,2,0)</f>
        <v>0</v>
      </c>
      <c r="AC91" s="86">
        <v>2</v>
      </c>
      <c r="AD91" s="86"/>
      <c r="AE91" s="67" t="s">
        <v>1</v>
      </c>
      <c r="AF91" s="90" t="e">
        <f>IF(#REF!=AE91,2,0)</f>
        <v>#REF!</v>
      </c>
      <c r="AG91" s="86">
        <v>2</v>
      </c>
      <c r="AH91" s="32"/>
      <c r="AI91" s="126" t="s">
        <v>164</v>
      </c>
      <c r="AJ91" s="32"/>
      <c r="AK91" s="32"/>
      <c r="AL91" s="32"/>
      <c r="AM91" s="32"/>
      <c r="AN91" s="130"/>
      <c r="AO91" s="130"/>
      <c r="AP91" s="7"/>
      <c r="AQ91" s="7"/>
      <c r="AR91" s="7"/>
      <c r="AS91" s="7"/>
      <c r="AT91" s="32"/>
      <c r="AU91" s="7"/>
      <c r="AV91" s="32"/>
      <c r="AW91" s="40"/>
      <c r="AX91" s="32"/>
      <c r="AY91" s="32"/>
      <c r="AZ91" s="32" t="s">
        <v>51</v>
      </c>
      <c r="BA91" s="32"/>
      <c r="BB91" s="32"/>
      <c r="BC91" s="32"/>
      <c r="BD91" s="32"/>
      <c r="BE91" s="32"/>
      <c r="BF91" s="32"/>
      <c r="BG91" s="32"/>
    </row>
    <row r="92" spans="1:87" ht="15.75" customHeight="1" thickBot="1">
      <c r="A92" s="414"/>
      <c r="B92" s="727" t="s">
        <v>1230</v>
      </c>
      <c r="C92" s="728"/>
      <c r="D92" s="729"/>
      <c r="E92" s="730"/>
      <c r="F92" s="731"/>
      <c r="G92" s="732"/>
      <c r="H92" s="733" t="s">
        <v>81</v>
      </c>
      <c r="I92" s="734"/>
      <c r="J92" s="648" t="s">
        <v>82</v>
      </c>
      <c r="K92" s="735">
        <v>9.76</v>
      </c>
      <c r="L92" s="735"/>
      <c r="M92" s="735" t="s">
        <v>83</v>
      </c>
      <c r="N92" s="735"/>
      <c r="O92" s="543" t="s">
        <v>80</v>
      </c>
      <c r="P92" s="730" t="str">
        <f>IF(E92="","",ROUNDDOWN(E92/9.76,1))</f>
        <v/>
      </c>
      <c r="Q92" s="731"/>
      <c r="R92" s="732"/>
      <c r="S92" s="733" t="s">
        <v>79</v>
      </c>
      <c r="T92" s="734"/>
      <c r="U92" s="497"/>
      <c r="V92" s="497"/>
      <c r="W92" s="497"/>
      <c r="X92" s="557"/>
      <c r="Z92" s="32"/>
      <c r="AA92" s="88" t="s">
        <v>268</v>
      </c>
      <c r="AB92" s="90">
        <f>IF(Z94=AA92,4,0)</f>
        <v>0</v>
      </c>
      <c r="AC92" s="86">
        <v>4</v>
      </c>
      <c r="AD92" s="86"/>
      <c r="AE92" s="66" t="s">
        <v>2</v>
      </c>
      <c r="AF92" s="90" t="e">
        <f>IF(#REF!=AE92,3,0)</f>
        <v>#REF!</v>
      </c>
      <c r="AG92" s="86">
        <v>3</v>
      </c>
      <c r="AH92" s="31"/>
      <c r="AI92" s="32"/>
      <c r="AJ92" s="127"/>
      <c r="AK92" s="127"/>
      <c r="AL92" s="127"/>
      <c r="AM92" s="32"/>
      <c r="AN92" s="130"/>
      <c r="AO92" s="130"/>
      <c r="AP92" s="7"/>
      <c r="AQ92" s="7"/>
      <c r="AR92" s="7"/>
      <c r="AS92" s="7"/>
      <c r="AT92" s="32"/>
      <c r="AU92" s="7"/>
      <c r="AV92" s="32"/>
      <c r="AW92" s="40"/>
      <c r="AX92" s="32"/>
      <c r="AY92" s="32"/>
      <c r="AZ92" s="23" t="s">
        <v>0</v>
      </c>
      <c r="BA92" s="25">
        <f>IF(SUM(BA93:BA94)=0,1,0)</f>
        <v>1</v>
      </c>
      <c r="BB92" s="32"/>
      <c r="BC92" s="32"/>
      <c r="BD92" s="32"/>
      <c r="BE92" s="32"/>
      <c r="BF92" s="32"/>
      <c r="BG92" s="32"/>
    </row>
    <row r="93" spans="1:87" ht="15.75" customHeight="1" thickBot="1">
      <c r="A93" s="414"/>
      <c r="B93" s="653" t="s">
        <v>1231</v>
      </c>
      <c r="C93" s="560"/>
      <c r="D93" s="561"/>
      <c r="E93" s="736"/>
      <c r="F93" s="737"/>
      <c r="G93" s="737"/>
      <c r="H93" s="725" t="s">
        <v>81</v>
      </c>
      <c r="I93" s="738"/>
      <c r="J93" s="648" t="s">
        <v>82</v>
      </c>
      <c r="K93" s="735">
        <v>9.76</v>
      </c>
      <c r="L93" s="735"/>
      <c r="M93" s="735" t="s">
        <v>83</v>
      </c>
      <c r="N93" s="735"/>
      <c r="O93" s="543" t="s">
        <v>80</v>
      </c>
      <c r="P93" s="730" t="str">
        <f>IF(E93="","",ROUNDDOWN(E93/9.76,1))</f>
        <v/>
      </c>
      <c r="Q93" s="731"/>
      <c r="R93" s="732"/>
      <c r="S93" s="733" t="s">
        <v>79</v>
      </c>
      <c r="T93" s="734"/>
      <c r="U93" s="497"/>
      <c r="V93" s="497"/>
      <c r="W93" s="497"/>
      <c r="X93" s="557"/>
      <c r="Z93" s="32"/>
      <c r="AA93" s="86" t="s">
        <v>267</v>
      </c>
      <c r="AB93" s="91">
        <f>SUM(AB91:AB92)</f>
        <v>0</v>
      </c>
      <c r="AC93" s="86"/>
      <c r="AD93" s="86"/>
      <c r="AE93" s="86" t="s">
        <v>267</v>
      </c>
      <c r="AF93" s="91" t="e">
        <f ca="1">IF(SUM(AF26:AF92)=0,"",(SUM(AF26:AF92)))</f>
        <v>#REF!</v>
      </c>
      <c r="AG93" s="86"/>
      <c r="AH93" s="31"/>
      <c r="AI93" s="32"/>
      <c r="AJ93" s="127"/>
      <c r="AK93" s="127"/>
      <c r="AL93" s="127"/>
      <c r="AM93" s="32"/>
      <c r="AN93" s="130"/>
      <c r="AO93" s="130"/>
      <c r="AP93" s="7"/>
      <c r="AQ93" s="7"/>
      <c r="AR93" s="7"/>
      <c r="AS93" s="7"/>
      <c r="AT93" s="32"/>
      <c r="AU93" s="7"/>
      <c r="AV93" s="32"/>
      <c r="AW93" s="40"/>
      <c r="AX93" s="32"/>
      <c r="AY93" s="32"/>
      <c r="AZ93" s="20" t="s">
        <v>1</v>
      </c>
      <c r="BA93" s="33">
        <f>IF(AND(P96&gt;0,P96&lt;10),1,0)</f>
        <v>0</v>
      </c>
      <c r="BB93" s="32"/>
      <c r="BC93" s="32"/>
      <c r="BD93" s="32"/>
      <c r="BE93" s="32"/>
      <c r="BF93" s="32"/>
      <c r="BG93" s="32"/>
    </row>
    <row r="94" spans="1:87" ht="15.75" customHeight="1" thickBot="1">
      <c r="A94" s="414"/>
      <c r="B94" s="562" t="s">
        <v>1232</v>
      </c>
      <c r="C94" s="563"/>
      <c r="D94" s="564"/>
      <c r="E94" s="759"/>
      <c r="F94" s="760"/>
      <c r="G94" s="761"/>
      <c r="H94" s="753" t="s">
        <v>81</v>
      </c>
      <c r="I94" s="755"/>
      <c r="J94" s="565" t="str">
        <f>IF(H94=AI91,"","÷")</f>
        <v>÷</v>
      </c>
      <c r="K94" s="762" t="str">
        <f>IF(H94=AI91,"","9.76")</f>
        <v>9.76</v>
      </c>
      <c r="L94" s="762"/>
      <c r="M94" s="762" t="str">
        <f>IF(H94=AI91,"","MJ/kWh")</f>
        <v>MJ/kWh</v>
      </c>
      <c r="N94" s="762"/>
      <c r="O94" s="543" t="s">
        <v>80</v>
      </c>
      <c r="P94" s="722" t="str">
        <f>IF(E94="","",IF(H94=AI91,E94,ROUNDDOWN(E94/9.76,1)))</f>
        <v/>
      </c>
      <c r="Q94" s="723"/>
      <c r="R94" s="724"/>
      <c r="S94" s="733" t="s">
        <v>79</v>
      </c>
      <c r="T94" s="734"/>
      <c r="U94" s="497"/>
      <c r="V94" s="497"/>
      <c r="W94" s="497"/>
      <c r="X94" s="557"/>
      <c r="Z94" s="719" t="s">
        <v>4</v>
      </c>
      <c r="AA94" s="720"/>
      <c r="AB94" s="720"/>
      <c r="AC94" s="720"/>
      <c r="AD94" s="721"/>
      <c r="AE94" s="31"/>
      <c r="AF94" s="31"/>
      <c r="AG94" s="31"/>
      <c r="AH94" s="31"/>
      <c r="AI94" s="32"/>
      <c r="AJ94" s="127"/>
      <c r="AK94" s="127"/>
      <c r="AL94" s="127"/>
      <c r="AM94" s="32"/>
      <c r="AN94" s="130"/>
      <c r="AO94" s="130"/>
      <c r="AP94" s="7"/>
      <c r="AQ94" s="7"/>
      <c r="AR94" s="7"/>
      <c r="AS94" s="7"/>
      <c r="AT94" s="32"/>
      <c r="AU94" s="7"/>
      <c r="AV94" s="32"/>
      <c r="AW94" s="40"/>
      <c r="AX94" s="32"/>
      <c r="AY94" s="32"/>
      <c r="AZ94" s="22" t="s">
        <v>2</v>
      </c>
      <c r="BA94" s="35">
        <f>IF(P96="",0,IF(P96&gt;=10,1,0))</f>
        <v>0</v>
      </c>
      <c r="BB94" s="32"/>
      <c r="BC94" s="32"/>
      <c r="BD94" s="32"/>
      <c r="BE94" s="32"/>
      <c r="BF94" s="32"/>
      <c r="BG94" s="32"/>
    </row>
    <row r="95" spans="1:87" ht="15.75" customHeight="1" thickBot="1">
      <c r="A95" s="414"/>
      <c r="B95" s="653" t="s">
        <v>738</v>
      </c>
      <c r="C95" s="566"/>
      <c r="D95" s="566"/>
      <c r="E95" s="867"/>
      <c r="F95" s="868"/>
      <c r="G95" s="868"/>
      <c r="H95" s="868"/>
      <c r="I95" s="868"/>
      <c r="J95" s="868"/>
      <c r="K95" s="868"/>
      <c r="L95" s="868"/>
      <c r="M95" s="868"/>
      <c r="N95" s="869"/>
      <c r="O95" s="448"/>
      <c r="P95" s="497"/>
      <c r="Q95" s="497"/>
      <c r="R95" s="497"/>
      <c r="S95" s="448"/>
      <c r="T95" s="448"/>
      <c r="U95" s="497"/>
      <c r="V95" s="497"/>
      <c r="W95" s="497"/>
      <c r="X95" s="557"/>
      <c r="Z95" s="32"/>
      <c r="AA95" s="32"/>
      <c r="AB95" s="32"/>
      <c r="AC95" s="32"/>
      <c r="AD95" s="32"/>
      <c r="AE95" s="32"/>
      <c r="AF95" s="32"/>
      <c r="AG95" s="32"/>
      <c r="AH95" s="32"/>
      <c r="AI95" s="32"/>
      <c r="AJ95" s="32"/>
      <c r="AK95" s="32"/>
      <c r="AL95" s="32"/>
      <c r="AM95" s="32"/>
      <c r="AN95" s="130"/>
      <c r="AO95" s="130"/>
      <c r="AP95" s="7"/>
      <c r="AQ95" s="7"/>
      <c r="AR95" s="7"/>
      <c r="AS95" s="7"/>
      <c r="AT95" s="32"/>
      <c r="AU95" s="7"/>
      <c r="AV95" s="32"/>
      <c r="AW95" s="40"/>
      <c r="AX95" s="32"/>
      <c r="AY95" s="32"/>
      <c r="AZ95" s="32"/>
      <c r="BA95" s="32"/>
      <c r="BB95" s="32"/>
      <c r="BC95" s="32"/>
      <c r="BD95" s="32"/>
      <c r="BE95" s="32"/>
      <c r="BF95" s="32"/>
      <c r="BG95" s="32"/>
    </row>
    <row r="96" spans="1:87" ht="15.75" customHeight="1" thickBot="1">
      <c r="A96" s="414"/>
      <c r="B96" s="653" t="s">
        <v>1233</v>
      </c>
      <c r="C96" s="421"/>
      <c r="D96" s="567"/>
      <c r="E96" s="514" t="s">
        <v>215</v>
      </c>
      <c r="F96" s="265"/>
      <c r="G96" s="265"/>
      <c r="H96" s="265"/>
      <c r="I96" s="265"/>
      <c r="J96" s="265"/>
      <c r="K96" s="265"/>
      <c r="L96" s="265"/>
      <c r="M96" s="265"/>
      <c r="N96" s="265"/>
      <c r="O96" s="568" t="s">
        <v>80</v>
      </c>
      <c r="P96" s="730" t="str">
        <f>IF(SUM(P91:R94)=0,"",ROUNDDOWN(SUM(P91:R94),1))</f>
        <v/>
      </c>
      <c r="Q96" s="731"/>
      <c r="R96" s="732"/>
      <c r="S96" s="725" t="s">
        <v>79</v>
      </c>
      <c r="T96" s="726"/>
      <c r="U96" s="569"/>
      <c r="V96" s="448"/>
      <c r="W96" s="448"/>
      <c r="X96" s="570"/>
      <c r="Z96" s="32"/>
      <c r="AA96" s="32"/>
      <c r="AB96" s="32"/>
      <c r="AC96" s="32"/>
      <c r="AD96" s="32"/>
      <c r="AE96" s="32"/>
      <c r="AF96" s="32"/>
      <c r="AG96" s="32"/>
      <c r="AH96" s="32"/>
      <c r="AI96" s="32"/>
      <c r="AJ96" s="32"/>
      <c r="AK96" s="32"/>
      <c r="AL96" s="32"/>
      <c r="AM96" s="32"/>
      <c r="AN96" s="131"/>
      <c r="AO96" s="131"/>
      <c r="AP96" s="39"/>
      <c r="AQ96" s="39"/>
      <c r="AR96" s="39"/>
      <c r="AS96" s="39"/>
      <c r="AT96" s="32"/>
      <c r="AU96" s="39"/>
      <c r="AV96" s="32"/>
      <c r="AW96" s="40"/>
      <c r="AX96" s="32"/>
      <c r="AY96" s="32"/>
      <c r="AZ96" s="32" t="s">
        <v>50</v>
      </c>
      <c r="BA96" s="42"/>
      <c r="BB96" s="32"/>
      <c r="BC96" s="32"/>
      <c r="BD96" s="32"/>
      <c r="BE96" s="32"/>
      <c r="BF96" s="32"/>
      <c r="BG96" s="32"/>
    </row>
    <row r="97" spans="1:59" ht="8.25" customHeight="1">
      <c r="A97" s="414"/>
      <c r="B97" s="422"/>
      <c r="C97" s="422"/>
      <c r="D97" s="422"/>
      <c r="E97" s="432"/>
      <c r="F97" s="432"/>
      <c r="G97" s="432"/>
      <c r="H97" s="432"/>
      <c r="I97" s="432"/>
      <c r="J97" s="432"/>
      <c r="K97" s="432"/>
      <c r="L97" s="432"/>
      <c r="M97" s="432"/>
      <c r="N97" s="432"/>
      <c r="O97" s="432"/>
      <c r="P97" s="432"/>
      <c r="Q97" s="432"/>
      <c r="R97" s="432"/>
      <c r="S97" s="432"/>
      <c r="T97" s="432"/>
      <c r="U97" s="432"/>
      <c r="V97" s="432"/>
      <c r="W97" s="432"/>
      <c r="X97" s="4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row>
    <row r="98" spans="1:59" s="1" customFormat="1" ht="15.75" customHeight="1" thickBot="1">
      <c r="A98" s="545"/>
      <c r="B98" s="423" t="s">
        <v>1237</v>
      </c>
      <c r="C98" s="647"/>
      <c r="D98" s="647"/>
      <c r="E98" s="546"/>
      <c r="F98" s="546"/>
      <c r="G98" s="546"/>
      <c r="H98" s="546"/>
      <c r="I98" s="546"/>
      <c r="J98" s="546"/>
      <c r="K98" s="546"/>
      <c r="L98" s="546"/>
      <c r="M98" s="546"/>
      <c r="N98" s="546"/>
      <c r="O98" s="546"/>
      <c r="P98" s="546"/>
      <c r="Q98" s="546"/>
      <c r="R98" s="546"/>
      <c r="S98" s="546"/>
      <c r="T98" s="546"/>
      <c r="U98" s="546"/>
      <c r="V98" s="546"/>
      <c r="W98" s="546"/>
      <c r="X98" s="547"/>
    </row>
    <row r="99" spans="1:59" s="1" customFormat="1" ht="15.75" customHeight="1" thickBot="1">
      <c r="A99" s="545"/>
      <c r="B99" s="832" t="s">
        <v>1118</v>
      </c>
      <c r="C99" s="833"/>
      <c r="D99" s="834"/>
      <c r="E99" s="719"/>
      <c r="F99" s="720"/>
      <c r="G99" s="720"/>
      <c r="H99" s="720"/>
      <c r="I99" s="721"/>
      <c r="J99" s="548"/>
      <c r="K99" s="548"/>
      <c r="L99" s="548"/>
      <c r="M99" s="548"/>
      <c r="N99" s="548"/>
      <c r="O99" s="548"/>
      <c r="P99" s="548"/>
      <c r="Q99" s="548"/>
      <c r="R99" s="548"/>
      <c r="S99" s="548"/>
      <c r="T99" s="548"/>
      <c r="U99" s="548"/>
      <c r="V99" s="548"/>
      <c r="W99" s="548"/>
      <c r="X99" s="549"/>
    </row>
    <row r="100" spans="1:59" s="1" customFormat="1" ht="15.75" customHeight="1" thickBot="1">
      <c r="A100" s="545"/>
      <c r="B100" s="649" t="s">
        <v>1204</v>
      </c>
      <c r="C100" s="650"/>
      <c r="D100" s="650"/>
      <c r="E100" s="719"/>
      <c r="F100" s="720"/>
      <c r="G100" s="720"/>
      <c r="H100" s="720"/>
      <c r="I100" s="721"/>
      <c r="J100" s="550"/>
      <c r="K100" s="550"/>
      <c r="L100" s="550"/>
      <c r="M100" s="550"/>
      <c r="N100" s="550"/>
      <c r="O100" s="550"/>
      <c r="P100" s="550"/>
      <c r="Q100" s="550"/>
      <c r="R100" s="550"/>
      <c r="S100" s="550"/>
      <c r="T100" s="550"/>
      <c r="U100" s="550"/>
      <c r="V100" s="550"/>
      <c r="W100" s="550"/>
      <c r="X100" s="551"/>
    </row>
    <row r="101" spans="1:59" s="1" customFormat="1" ht="15.75" customHeight="1" thickBot="1">
      <c r="A101" s="545"/>
      <c r="B101" s="649" t="s">
        <v>218</v>
      </c>
      <c r="C101" s="650"/>
      <c r="D101" s="552"/>
      <c r="E101" s="820"/>
      <c r="F101" s="821"/>
      <c r="G101" s="821"/>
      <c r="H101" s="821"/>
      <c r="I101" s="821"/>
      <c r="J101" s="821"/>
      <c r="K101" s="821"/>
      <c r="L101" s="821"/>
      <c r="M101" s="821"/>
      <c r="N101" s="821"/>
      <c r="O101" s="821"/>
      <c r="P101" s="821"/>
      <c r="Q101" s="821"/>
      <c r="R101" s="821"/>
      <c r="S101" s="821"/>
      <c r="T101" s="821"/>
      <c r="U101" s="821"/>
      <c r="V101" s="821"/>
      <c r="W101" s="821"/>
      <c r="X101" s="822"/>
    </row>
    <row r="102" spans="1:59" s="1" customFormat="1" ht="15.75" customHeight="1" thickBot="1">
      <c r="A102" s="545"/>
      <c r="B102" s="506" t="s">
        <v>1119</v>
      </c>
      <c r="C102" s="346"/>
      <c r="D102" s="346"/>
      <c r="E102" s="673"/>
      <c r="F102" s="340"/>
      <c r="G102" s="340"/>
      <c r="H102" s="340"/>
      <c r="I102" s="340"/>
      <c r="J102" s="341"/>
      <c r="K102" s="342"/>
      <c r="L102" s="342"/>
      <c r="M102" s="342"/>
      <c r="N102" s="342"/>
      <c r="O102" s="342"/>
      <c r="P102" s="342"/>
      <c r="Q102" s="342"/>
      <c r="R102" s="342"/>
      <c r="S102" s="342"/>
      <c r="T102" s="342"/>
      <c r="U102" s="342"/>
      <c r="V102" s="342"/>
      <c r="W102" s="342"/>
      <c r="X102" s="343"/>
    </row>
    <row r="103" spans="1:59" s="1" customFormat="1" ht="15.75" customHeight="1" thickBot="1">
      <c r="A103" s="545"/>
      <c r="B103" s="553" t="s">
        <v>1120</v>
      </c>
      <c r="C103" s="554"/>
      <c r="D103" s="555"/>
      <c r="E103" s="853"/>
      <c r="F103" s="854"/>
      <c r="G103" s="854"/>
      <c r="H103" s="854"/>
      <c r="I103" s="855"/>
      <c r="J103" s="556"/>
      <c r="K103" s="497"/>
      <c r="L103" s="497"/>
      <c r="M103" s="497"/>
      <c r="N103" s="497"/>
      <c r="O103" s="497"/>
      <c r="P103" s="497"/>
      <c r="Q103" s="497"/>
      <c r="R103" s="497"/>
      <c r="S103" s="497"/>
      <c r="T103" s="497"/>
      <c r="U103" s="497"/>
      <c r="V103" s="497"/>
      <c r="W103" s="497"/>
      <c r="X103" s="557"/>
    </row>
    <row r="104" spans="1:59" s="1" customFormat="1" ht="15.75" customHeight="1" thickBot="1">
      <c r="A104" s="545"/>
      <c r="B104" s="649" t="s">
        <v>1121</v>
      </c>
      <c r="C104" s="554"/>
      <c r="D104" s="555"/>
      <c r="E104" s="856"/>
      <c r="F104" s="857"/>
      <c r="G104" s="857"/>
      <c r="H104" s="857"/>
      <c r="I104" s="858"/>
      <c r="J104" s="497"/>
      <c r="K104" s="497"/>
      <c r="L104" s="497"/>
      <c r="M104" s="497"/>
      <c r="N104" s="497"/>
      <c r="O104" s="497"/>
      <c r="P104" s="497"/>
      <c r="Q104" s="497"/>
      <c r="R104" s="497"/>
      <c r="S104" s="497"/>
      <c r="T104" s="497"/>
      <c r="U104" s="497"/>
      <c r="V104" s="497"/>
      <c r="W104" s="497"/>
      <c r="X104" s="557"/>
    </row>
    <row r="105" spans="1:59" s="1" customFormat="1" ht="15.75" customHeight="1" thickBot="1">
      <c r="A105" s="545"/>
      <c r="B105" s="646" t="s">
        <v>1122</v>
      </c>
      <c r="C105" s="558"/>
      <c r="D105" s="559"/>
      <c r="E105" s="820"/>
      <c r="F105" s="821"/>
      <c r="G105" s="821"/>
      <c r="H105" s="821"/>
      <c r="I105" s="821"/>
      <c r="J105" s="821"/>
      <c r="K105" s="821"/>
      <c r="L105" s="821"/>
      <c r="M105" s="821"/>
      <c r="N105" s="821"/>
      <c r="O105" s="821"/>
      <c r="P105" s="821"/>
      <c r="Q105" s="821"/>
      <c r="R105" s="821"/>
      <c r="S105" s="821"/>
      <c r="T105" s="821"/>
      <c r="U105" s="821"/>
      <c r="V105" s="821"/>
      <c r="W105" s="821"/>
      <c r="X105" s="822"/>
      <c r="AI105" s="1" t="s">
        <v>1203</v>
      </c>
    </row>
    <row r="106" spans="1:59" ht="7.95" customHeight="1">
      <c r="A106" s="21"/>
      <c r="B106" s="21"/>
      <c r="C106" s="21"/>
      <c r="D106" s="21"/>
      <c r="E106" s="65"/>
      <c r="F106" s="65"/>
      <c r="G106" s="65"/>
      <c r="H106" s="65"/>
      <c r="I106" s="65"/>
      <c r="J106" s="65"/>
      <c r="K106" s="65"/>
      <c r="L106" s="65"/>
      <c r="M106" s="65"/>
      <c r="N106" s="65"/>
      <c r="O106" s="65"/>
      <c r="P106" s="65"/>
      <c r="Q106" s="65"/>
      <c r="R106" s="65"/>
      <c r="S106" s="65"/>
      <c r="T106" s="65"/>
      <c r="U106" s="65"/>
      <c r="V106" s="65"/>
      <c r="W106" s="65"/>
      <c r="X106" s="65"/>
      <c r="Z106" s="18"/>
      <c r="AE106" s="641"/>
      <c r="AH106" s="579"/>
      <c r="AI106" s="642"/>
      <c r="AJ106" s="642"/>
      <c r="AK106" s="642"/>
      <c r="AL106" s="642"/>
      <c r="AM106" s="18"/>
      <c r="AN106" s="640"/>
      <c r="AO106" s="640"/>
      <c r="AP106" s="593"/>
      <c r="AQ106" s="593"/>
      <c r="AR106" s="593"/>
      <c r="AS106" s="18"/>
      <c r="AT106" s="595"/>
      <c r="AU106" s="593"/>
    </row>
    <row r="107" spans="1:59" s="1" customFormat="1" ht="15.75" customHeight="1" thickBot="1">
      <c r="B107" s="385" t="s">
        <v>1238</v>
      </c>
      <c r="C107" s="17"/>
      <c r="D107" s="17"/>
      <c r="E107" s="17"/>
      <c r="F107" s="17"/>
      <c r="G107" s="17"/>
      <c r="H107" s="52"/>
      <c r="I107" s="52"/>
      <c r="J107" s="52"/>
      <c r="K107" s="17"/>
      <c r="L107" s="17"/>
      <c r="M107" s="17"/>
      <c r="N107" s="17"/>
      <c r="O107" s="52"/>
      <c r="P107" s="52"/>
      <c r="Q107" s="52"/>
      <c r="R107" s="52"/>
      <c r="S107" s="52"/>
      <c r="T107" s="52"/>
      <c r="U107" s="17"/>
      <c r="V107" s="17"/>
      <c r="W107" s="338"/>
      <c r="X107" s="339"/>
      <c r="Z107" s="639"/>
      <c r="AA107" s="639"/>
      <c r="AB107" s="639"/>
      <c r="AC107" s="639"/>
      <c r="AD107" s="639"/>
      <c r="AE107" s="639"/>
      <c r="AF107" s="639"/>
      <c r="AG107" s="639"/>
      <c r="AH107" s="639"/>
      <c r="AI107" s="639"/>
      <c r="AJ107" s="639"/>
      <c r="AK107" s="639"/>
      <c r="AL107" s="639"/>
      <c r="AM107" s="639"/>
      <c r="AN107" s="639"/>
      <c r="AO107" s="639"/>
      <c r="AP107" s="639"/>
      <c r="AQ107" s="639"/>
      <c r="AR107" s="639"/>
      <c r="AS107" s="639"/>
      <c r="AT107" s="639"/>
      <c r="AU107" s="639"/>
      <c r="AV107" s="639"/>
      <c r="AW107" s="639"/>
      <c r="AX107" s="639"/>
      <c r="AY107" s="639"/>
      <c r="AZ107" s="639"/>
      <c r="BA107" s="639"/>
      <c r="BB107" s="639"/>
      <c r="BC107" s="639"/>
      <c r="BD107" s="639"/>
      <c r="BE107" s="639"/>
      <c r="BF107" s="639"/>
      <c r="BG107" s="639"/>
    </row>
    <row r="108" spans="1:59" s="1" customFormat="1" ht="15.75" customHeight="1" thickBot="1">
      <c r="B108" s="331" t="s">
        <v>1125</v>
      </c>
      <c r="C108" s="332"/>
      <c r="D108" s="55"/>
      <c r="E108" s="968" t="s">
        <v>1126</v>
      </c>
      <c r="F108" s="969"/>
      <c r="G108" s="970"/>
      <c r="H108" s="746"/>
      <c r="I108" s="747"/>
      <c r="J108" s="748"/>
      <c r="K108" s="971" t="s">
        <v>13</v>
      </c>
      <c r="L108" s="972"/>
      <c r="M108" s="946" t="s">
        <v>1127</v>
      </c>
      <c r="N108" s="900"/>
      <c r="O108" s="973"/>
      <c r="P108" s="974"/>
      <c r="Q108" s="974"/>
      <c r="R108" s="974"/>
      <c r="S108" s="974"/>
      <c r="T108" s="975"/>
      <c r="U108" s="240"/>
      <c r="V108" s="240"/>
      <c r="W108" s="240"/>
      <c r="X108" s="241"/>
      <c r="Z108" s="639"/>
      <c r="AA108" s="639"/>
      <c r="AB108" s="639"/>
      <c r="AC108" s="639"/>
      <c r="AD108" s="639"/>
      <c r="AE108" s="639"/>
      <c r="AF108" s="639"/>
      <c r="AG108" s="643" t="s">
        <v>1131</v>
      </c>
      <c r="AH108" s="639"/>
      <c r="AI108" s="639"/>
      <c r="AJ108" s="639"/>
      <c r="AK108" s="639"/>
      <c r="AL108" s="639"/>
      <c r="AM108" s="639"/>
      <c r="AN108" s="639"/>
      <c r="AO108" s="639"/>
      <c r="AP108" s="639"/>
      <c r="AQ108" s="639"/>
      <c r="AR108" s="639"/>
      <c r="AS108" s="639"/>
      <c r="AT108" s="639"/>
      <c r="AU108" s="639"/>
      <c r="AV108" s="639"/>
      <c r="AW108" s="639"/>
      <c r="AX108" s="639"/>
      <c r="AY108" s="639"/>
      <c r="AZ108" s="639"/>
      <c r="BA108" s="639"/>
      <c r="BB108" s="639"/>
      <c r="BC108" s="639"/>
      <c r="BD108" s="639"/>
      <c r="BE108" s="639"/>
      <c r="BF108" s="639"/>
      <c r="BG108" s="639"/>
    </row>
    <row r="109" spans="1:59" s="1" customFormat="1" ht="15.75" customHeight="1" thickBot="1">
      <c r="B109" s="9"/>
      <c r="C109" s="6"/>
      <c r="D109" s="6"/>
      <c r="E109" s="968" t="s">
        <v>1128</v>
      </c>
      <c r="F109" s="969"/>
      <c r="G109" s="970"/>
      <c r="H109" s="746"/>
      <c r="I109" s="747"/>
      <c r="J109" s="748"/>
      <c r="K109" s="971" t="s">
        <v>13</v>
      </c>
      <c r="L109" s="972"/>
      <c r="M109" s="946" t="s">
        <v>1127</v>
      </c>
      <c r="N109" s="907"/>
      <c r="O109" s="973"/>
      <c r="P109" s="974"/>
      <c r="Q109" s="974"/>
      <c r="R109" s="974"/>
      <c r="S109" s="974"/>
      <c r="T109" s="975"/>
      <c r="U109" s="240"/>
      <c r="V109" s="240"/>
      <c r="W109" s="240"/>
      <c r="X109" s="241"/>
      <c r="Z109" s="639"/>
      <c r="AA109" s="259"/>
      <c r="AB109" s="259"/>
      <c r="AC109" s="259"/>
      <c r="AD109" s="259"/>
      <c r="AE109" s="639"/>
      <c r="AF109" s="639"/>
      <c r="AG109" s="643" t="s">
        <v>1132</v>
      </c>
      <c r="AH109" s="639"/>
      <c r="AI109" s="639"/>
      <c r="AJ109" s="639"/>
      <c r="AK109" s="639"/>
      <c r="AL109" s="639"/>
      <c r="AM109" s="639"/>
      <c r="AN109" s="639"/>
      <c r="AO109" s="639"/>
      <c r="AP109" s="639"/>
      <c r="AQ109" s="639"/>
      <c r="AR109" s="639"/>
      <c r="AS109" s="639"/>
      <c r="AT109" s="639"/>
      <c r="AU109" s="639"/>
      <c r="AV109" s="639"/>
      <c r="AW109" s="639"/>
      <c r="AX109" s="639"/>
      <c r="AY109" s="639"/>
      <c r="AZ109" s="639"/>
      <c r="BA109" s="639"/>
      <c r="BB109" s="639"/>
      <c r="BC109" s="639"/>
      <c r="BD109" s="639"/>
      <c r="BE109" s="639"/>
      <c r="BF109" s="639"/>
      <c r="BG109" s="639"/>
    </row>
    <row r="110" spans="1:59" s="1" customFormat="1" ht="15.75" customHeight="1" thickBot="1">
      <c r="B110" s="9"/>
      <c r="C110" s="6"/>
      <c r="D110" s="6"/>
      <c r="E110" s="968" t="s">
        <v>1129</v>
      </c>
      <c r="F110" s="969"/>
      <c r="G110" s="970"/>
      <c r="H110" s="746"/>
      <c r="I110" s="747"/>
      <c r="J110" s="748"/>
      <c r="K110" s="971" t="s">
        <v>13</v>
      </c>
      <c r="L110" s="972"/>
      <c r="M110" s="946" t="s">
        <v>1127</v>
      </c>
      <c r="N110" s="907"/>
      <c r="O110" s="973"/>
      <c r="P110" s="974"/>
      <c r="Q110" s="974"/>
      <c r="R110" s="974"/>
      <c r="S110" s="974"/>
      <c r="T110" s="975"/>
      <c r="U110" s="240"/>
      <c r="V110" s="240"/>
      <c r="W110" s="240"/>
      <c r="X110" s="241"/>
      <c r="Z110" s="639"/>
      <c r="AA110" s="644"/>
      <c r="AB110" s="644"/>
      <c r="AC110" s="644"/>
      <c r="AD110" s="644"/>
      <c r="AE110" s="639"/>
      <c r="AF110" s="639"/>
      <c r="AG110" s="643" t="s">
        <v>1133</v>
      </c>
      <c r="AH110" s="639"/>
      <c r="AI110" s="639"/>
      <c r="AJ110" s="639"/>
      <c r="AK110" s="639"/>
      <c r="AL110" s="639"/>
      <c r="AM110" s="639"/>
      <c r="AN110" s="639"/>
      <c r="AO110" s="639"/>
      <c r="AP110" s="639"/>
      <c r="AQ110" s="639"/>
      <c r="AR110" s="639"/>
      <c r="AS110" s="639"/>
      <c r="AT110" s="639"/>
      <c r="AU110" s="639"/>
      <c r="AV110" s="639"/>
      <c r="AW110" s="639"/>
      <c r="AX110" s="639"/>
      <c r="AY110" s="639"/>
      <c r="AZ110" s="639"/>
      <c r="BA110" s="639"/>
      <c r="BB110" s="639"/>
      <c r="BC110" s="639"/>
      <c r="BD110" s="639"/>
      <c r="BE110" s="639"/>
      <c r="BF110" s="639"/>
      <c r="BG110" s="639"/>
    </row>
    <row r="111" spans="1:59" s="1" customFormat="1" ht="15.75" customHeight="1" thickBot="1">
      <c r="B111" s="331" t="s">
        <v>1130</v>
      </c>
      <c r="C111" s="332"/>
      <c r="D111" s="55"/>
      <c r="E111" s="968" t="s">
        <v>1126</v>
      </c>
      <c r="F111" s="969"/>
      <c r="G111" s="970"/>
      <c r="H111" s="746"/>
      <c r="I111" s="747"/>
      <c r="J111" s="748"/>
      <c r="K111" s="971" t="s">
        <v>13</v>
      </c>
      <c r="L111" s="972"/>
      <c r="M111" s="946" t="s">
        <v>1127</v>
      </c>
      <c r="N111" s="907"/>
      <c r="O111" s="973"/>
      <c r="P111" s="974"/>
      <c r="Q111" s="974"/>
      <c r="R111" s="974"/>
      <c r="S111" s="974"/>
      <c r="T111" s="975"/>
      <c r="U111" s="240"/>
      <c r="V111" s="240"/>
      <c r="W111" s="240"/>
      <c r="X111" s="241"/>
      <c r="Z111" s="639"/>
      <c r="AA111" s="639"/>
      <c r="AB111" s="639"/>
      <c r="AC111" s="639"/>
      <c r="AD111" s="639"/>
      <c r="AE111" s="639"/>
      <c r="AF111" s="639"/>
      <c r="AG111" s="643" t="s">
        <v>1134</v>
      </c>
      <c r="AH111" s="639"/>
      <c r="AI111" s="639"/>
      <c r="AJ111" s="639"/>
      <c r="AK111" s="639"/>
      <c r="AL111" s="639"/>
      <c r="AM111" s="639"/>
      <c r="AN111" s="639"/>
      <c r="AO111" s="639"/>
      <c r="AP111" s="639"/>
      <c r="AQ111" s="639"/>
      <c r="AR111" s="639"/>
      <c r="AS111" s="639"/>
      <c r="AT111" s="639"/>
      <c r="AU111" s="639"/>
      <c r="AV111" s="639"/>
      <c r="AW111" s="639"/>
      <c r="AX111" s="639"/>
      <c r="AY111" s="639"/>
      <c r="AZ111" s="639"/>
      <c r="BA111" s="639"/>
      <c r="BB111" s="639"/>
      <c r="BC111" s="639"/>
      <c r="BD111" s="639"/>
      <c r="BE111" s="639"/>
      <c r="BF111" s="639"/>
      <c r="BG111" s="639"/>
    </row>
    <row r="112" spans="1:59" s="1" customFormat="1" ht="15.75" customHeight="1" thickBot="1">
      <c r="B112" s="9"/>
      <c r="C112" s="6"/>
      <c r="D112" s="6"/>
      <c r="E112" s="968" t="s">
        <v>1128</v>
      </c>
      <c r="F112" s="969"/>
      <c r="G112" s="970"/>
      <c r="H112" s="746"/>
      <c r="I112" s="747"/>
      <c r="J112" s="748"/>
      <c r="K112" s="971" t="s">
        <v>13</v>
      </c>
      <c r="L112" s="972"/>
      <c r="M112" s="946" t="s">
        <v>1127</v>
      </c>
      <c r="N112" s="907"/>
      <c r="O112" s="973"/>
      <c r="P112" s="974"/>
      <c r="Q112" s="974"/>
      <c r="R112" s="974"/>
      <c r="S112" s="974"/>
      <c r="T112" s="975"/>
      <c r="U112" s="240"/>
      <c r="V112" s="240"/>
      <c r="W112" s="240"/>
      <c r="X112" s="241"/>
      <c r="Z112" s="639"/>
      <c r="AA112" s="639"/>
      <c r="AB112" s="639"/>
      <c r="AC112" s="639"/>
      <c r="AD112" s="639"/>
      <c r="AE112" s="639"/>
      <c r="AF112" s="639"/>
      <c r="AG112" s="643" t="s">
        <v>1135</v>
      </c>
      <c r="AH112" s="639"/>
      <c r="AI112" s="639"/>
      <c r="AJ112" s="639"/>
      <c r="AK112" s="639"/>
      <c r="AL112" s="639"/>
      <c r="AM112" s="639"/>
      <c r="AN112" s="639"/>
      <c r="AO112" s="639"/>
      <c r="AP112" s="639"/>
      <c r="AQ112" s="639"/>
      <c r="AR112" s="639"/>
      <c r="AS112" s="639"/>
      <c r="AT112" s="639"/>
      <c r="AU112" s="639"/>
      <c r="AV112" s="639"/>
      <c r="AW112" s="639"/>
      <c r="AX112" s="639"/>
      <c r="AY112" s="639"/>
      <c r="AZ112" s="639"/>
      <c r="BA112" s="639"/>
      <c r="BB112" s="639"/>
      <c r="BC112" s="639"/>
      <c r="BD112" s="639"/>
      <c r="BE112" s="639"/>
      <c r="BF112" s="639"/>
      <c r="BG112" s="639"/>
    </row>
    <row r="113" spans="1:59" s="1" customFormat="1" ht="15.75" customHeight="1" thickBot="1">
      <c r="B113" s="51"/>
      <c r="C113" s="49"/>
      <c r="D113" s="49"/>
      <c r="E113" s="968" t="s">
        <v>1129</v>
      </c>
      <c r="F113" s="969"/>
      <c r="G113" s="970"/>
      <c r="H113" s="746"/>
      <c r="I113" s="747"/>
      <c r="J113" s="748"/>
      <c r="K113" s="971" t="s">
        <v>13</v>
      </c>
      <c r="L113" s="972"/>
      <c r="M113" s="946" t="s">
        <v>1127</v>
      </c>
      <c r="N113" s="907"/>
      <c r="O113" s="973"/>
      <c r="P113" s="974"/>
      <c r="Q113" s="974"/>
      <c r="R113" s="974"/>
      <c r="S113" s="974"/>
      <c r="T113" s="975"/>
      <c r="U113" s="242"/>
      <c r="V113" s="242"/>
      <c r="W113" s="242"/>
      <c r="X113" s="279"/>
      <c r="Z113" s="639"/>
      <c r="AA113" s="639"/>
      <c r="AB113" s="639"/>
      <c r="AC113" s="639"/>
      <c r="AD113" s="639"/>
      <c r="AE113" s="639"/>
      <c r="AF113" s="639"/>
      <c r="AG113" s="643" t="s">
        <v>1136</v>
      </c>
      <c r="AH113" s="639"/>
      <c r="AI113" s="639"/>
      <c r="AJ113" s="639"/>
      <c r="AK113" s="639"/>
      <c r="AL113" s="639"/>
      <c r="AM113" s="639"/>
      <c r="AN113" s="639"/>
      <c r="AO113" s="639"/>
      <c r="AP113" s="639"/>
      <c r="AQ113" s="639"/>
      <c r="AR113" s="639"/>
      <c r="AS113" s="639"/>
      <c r="AT113" s="639"/>
      <c r="AU113" s="639"/>
      <c r="AV113" s="639"/>
      <c r="AW113" s="639"/>
      <c r="AX113" s="639"/>
      <c r="AY113" s="639"/>
      <c r="AZ113" s="639"/>
      <c r="BA113" s="639"/>
      <c r="BB113" s="639"/>
      <c r="BC113" s="639"/>
      <c r="BD113" s="639"/>
      <c r="BE113" s="639"/>
      <c r="BF113" s="639"/>
      <c r="BG113" s="639"/>
    </row>
    <row r="114" spans="1:59" s="86" customFormat="1">
      <c r="A114" s="32"/>
      <c r="B114" s="38" t="s">
        <v>1239</v>
      </c>
      <c r="C114" s="38"/>
      <c r="D114" s="38"/>
      <c r="E114" s="21"/>
      <c r="F114" s="21"/>
      <c r="G114" s="21"/>
      <c r="H114" s="21"/>
      <c r="I114" s="21"/>
      <c r="J114" s="21"/>
      <c r="K114" s="21"/>
      <c r="L114" s="21"/>
      <c r="M114" s="21"/>
      <c r="N114" s="21"/>
      <c r="O114" s="21"/>
      <c r="P114" s="21"/>
      <c r="Q114" s="21"/>
      <c r="R114" s="21"/>
      <c r="S114" s="21"/>
      <c r="T114" s="21"/>
      <c r="U114" s="21"/>
      <c r="V114" s="21"/>
      <c r="W114" s="21"/>
      <c r="X114" s="21"/>
      <c r="Y114" s="32"/>
      <c r="Z114" s="579"/>
      <c r="AA114" s="590"/>
      <c r="AB114" s="591"/>
      <c r="AC114" s="590"/>
      <c r="AD114" s="590"/>
      <c r="AE114" s="590"/>
      <c r="AF114" s="590"/>
      <c r="AG114" s="645" t="s">
        <v>1137</v>
      </c>
      <c r="AH114" s="18"/>
      <c r="AI114" s="590"/>
      <c r="AJ114" s="591"/>
      <c r="AK114" s="590"/>
      <c r="AL114" s="590"/>
      <c r="AM114" s="590"/>
      <c r="AN114" s="18"/>
      <c r="AO114" s="594"/>
      <c r="AP114" s="18"/>
      <c r="AQ114" s="18"/>
      <c r="AR114" s="18"/>
      <c r="AS114" s="593"/>
      <c r="AT114" s="594"/>
      <c r="AU114" s="595"/>
      <c r="AV114" s="18"/>
      <c r="AW114" s="18"/>
      <c r="AX114" s="18"/>
      <c r="AY114" s="18"/>
      <c r="AZ114" s="18"/>
      <c r="BA114" s="18"/>
      <c r="BB114" s="18"/>
      <c r="BC114" s="18"/>
      <c r="BD114" s="18"/>
      <c r="BE114" s="18"/>
      <c r="BF114" s="18"/>
      <c r="BG114" s="18"/>
    </row>
    <row r="115" spans="1:59" s="86" customFormat="1">
      <c r="A115" s="32"/>
      <c r="B115" s="38"/>
      <c r="C115" s="38"/>
      <c r="D115" s="38"/>
      <c r="E115" s="21"/>
      <c r="F115" s="21"/>
      <c r="G115" s="21"/>
      <c r="H115" s="21"/>
      <c r="I115" s="21"/>
      <c r="J115" s="21"/>
      <c r="K115" s="21"/>
      <c r="L115" s="21"/>
      <c r="M115" s="21"/>
      <c r="N115" s="21"/>
      <c r="O115" s="21"/>
      <c r="P115" s="21"/>
      <c r="Q115" s="21"/>
      <c r="R115" s="21"/>
      <c r="S115" s="21"/>
      <c r="T115" s="21"/>
      <c r="U115" s="21"/>
      <c r="V115" s="21"/>
      <c r="W115" s="21"/>
      <c r="X115" s="21"/>
      <c r="Y115" s="32"/>
      <c r="Z115" s="579"/>
      <c r="AA115" s="590"/>
      <c r="AB115" s="591"/>
      <c r="AC115" s="590"/>
      <c r="AD115" s="590"/>
      <c r="AE115" s="590"/>
      <c r="AF115" s="590"/>
      <c r="AG115" s="643" t="s">
        <v>1138</v>
      </c>
      <c r="AH115" s="18"/>
      <c r="AI115" s="590"/>
      <c r="AJ115" s="591"/>
      <c r="AK115" s="590"/>
      <c r="AL115" s="590"/>
      <c r="AM115" s="590"/>
      <c r="AN115" s="18"/>
      <c r="AO115" s="594"/>
      <c r="AP115" s="18"/>
      <c r="AQ115" s="18"/>
      <c r="AR115" s="18"/>
      <c r="AS115" s="593"/>
      <c r="AT115" s="594"/>
      <c r="AU115" s="595"/>
      <c r="AV115" s="18"/>
      <c r="AW115" s="18"/>
      <c r="AX115" s="18"/>
      <c r="AY115" s="18"/>
      <c r="AZ115" s="18"/>
      <c r="BA115" s="18"/>
      <c r="BB115" s="18"/>
      <c r="BC115" s="18"/>
      <c r="BD115" s="18"/>
      <c r="BE115" s="18"/>
      <c r="BF115" s="18"/>
      <c r="BG115" s="18"/>
    </row>
    <row r="116" spans="1:59" s="86" customFormat="1">
      <c r="A116" s="32"/>
      <c r="B116" s="38"/>
      <c r="C116" s="38"/>
      <c r="D116" s="38"/>
      <c r="E116" s="21"/>
      <c r="F116" s="21"/>
      <c r="G116" s="21"/>
      <c r="H116" s="21"/>
      <c r="I116" s="21"/>
      <c r="J116" s="21"/>
      <c r="K116" s="21"/>
      <c r="L116" s="21"/>
      <c r="M116" s="21"/>
      <c r="N116" s="21"/>
      <c r="O116" s="21"/>
      <c r="P116" s="21"/>
      <c r="Q116" s="21"/>
      <c r="R116" s="21"/>
      <c r="S116" s="21"/>
      <c r="T116" s="21"/>
      <c r="U116" s="21"/>
      <c r="V116" s="21"/>
      <c r="W116" s="21"/>
      <c r="X116" s="21"/>
      <c r="Y116" s="32"/>
      <c r="Z116" s="579"/>
      <c r="AA116" s="590"/>
      <c r="AB116" s="591"/>
      <c r="AC116" s="590"/>
      <c r="AD116" s="590"/>
      <c r="AE116" s="590"/>
      <c r="AF116" s="590"/>
      <c r="AG116" s="643" t="s">
        <v>1139</v>
      </c>
      <c r="AH116" s="18"/>
      <c r="AI116" s="590"/>
      <c r="AJ116" s="591"/>
      <c r="AK116" s="590"/>
      <c r="AL116" s="590"/>
      <c r="AM116" s="590"/>
      <c r="AN116" s="18"/>
      <c r="AO116" s="594"/>
      <c r="AP116" s="18"/>
      <c r="AQ116" s="18"/>
      <c r="AR116" s="18"/>
      <c r="AS116" s="593"/>
      <c r="AT116" s="594"/>
      <c r="AU116" s="595"/>
      <c r="AV116" s="18"/>
      <c r="AW116" s="18"/>
      <c r="AX116" s="18"/>
      <c r="AY116" s="18"/>
      <c r="AZ116" s="18"/>
      <c r="BA116" s="18"/>
      <c r="BB116" s="18"/>
      <c r="BC116" s="18"/>
      <c r="BD116" s="18"/>
      <c r="BE116" s="18"/>
      <c r="BF116" s="18"/>
      <c r="BG116" s="18"/>
    </row>
  </sheetData>
  <mergeCells count="140">
    <mergeCell ref="E113:G113"/>
    <mergeCell ref="H113:J113"/>
    <mergeCell ref="K113:L113"/>
    <mergeCell ref="M113:N113"/>
    <mergeCell ref="O113:T113"/>
    <mergeCell ref="E112:G112"/>
    <mergeCell ref="H112:J112"/>
    <mergeCell ref="K112:L112"/>
    <mergeCell ref="M112:N112"/>
    <mergeCell ref="O112:T112"/>
    <mergeCell ref="O66:Q66"/>
    <mergeCell ref="B68:D70"/>
    <mergeCell ref="B71:D74"/>
    <mergeCell ref="E108:G108"/>
    <mergeCell ref="H108:J108"/>
    <mergeCell ref="K108:L108"/>
    <mergeCell ref="M108:N108"/>
    <mergeCell ref="O108:T108"/>
    <mergeCell ref="E111:G111"/>
    <mergeCell ref="H111:J111"/>
    <mergeCell ref="K111:L111"/>
    <mergeCell ref="M111:N111"/>
    <mergeCell ref="O111:T111"/>
    <mergeCell ref="E109:G109"/>
    <mergeCell ref="H109:J109"/>
    <mergeCell ref="K109:L109"/>
    <mergeCell ref="M109:N109"/>
    <mergeCell ref="O109:T109"/>
    <mergeCell ref="E110:G110"/>
    <mergeCell ref="H110:J110"/>
    <mergeCell ref="K110:L110"/>
    <mergeCell ref="M110:N110"/>
    <mergeCell ref="O110:T110"/>
    <mergeCell ref="B81:D88"/>
    <mergeCell ref="E42:G42"/>
    <mergeCell ref="H42:I42"/>
    <mergeCell ref="AA42:AE42"/>
    <mergeCell ref="E40:G40"/>
    <mergeCell ref="H40:I40"/>
    <mergeCell ref="J40:M40"/>
    <mergeCell ref="N40:P40"/>
    <mergeCell ref="Q40:R40"/>
    <mergeCell ref="E41:G41"/>
    <mergeCell ref="H41:I41"/>
    <mergeCell ref="U29:X29"/>
    <mergeCell ref="B30:D30"/>
    <mergeCell ref="B35:D35"/>
    <mergeCell ref="B37:X37"/>
    <mergeCell ref="B39:D39"/>
    <mergeCell ref="E39:I39"/>
    <mergeCell ref="E26:G26"/>
    <mergeCell ref="H26:I26"/>
    <mergeCell ref="J26:O26"/>
    <mergeCell ref="P26:R26"/>
    <mergeCell ref="S26:T26"/>
    <mergeCell ref="P29:T29"/>
    <mergeCell ref="E22:G22"/>
    <mergeCell ref="H22:I22"/>
    <mergeCell ref="B23:X23"/>
    <mergeCell ref="E24:G24"/>
    <mergeCell ref="H24:I24"/>
    <mergeCell ref="E25:G25"/>
    <mergeCell ref="H25:I25"/>
    <mergeCell ref="J25:O25"/>
    <mergeCell ref="P25:R25"/>
    <mergeCell ref="S25:T25"/>
    <mergeCell ref="E9:G9"/>
    <mergeCell ref="H9:I9"/>
    <mergeCell ref="B19:D19"/>
    <mergeCell ref="F19:X19"/>
    <mergeCell ref="B20:D20"/>
    <mergeCell ref="B21:D21"/>
    <mergeCell ref="F21:G21"/>
    <mergeCell ref="H21:X21"/>
    <mergeCell ref="E14:G14"/>
    <mergeCell ref="H14:I14"/>
    <mergeCell ref="B15:X15"/>
    <mergeCell ref="P16:T16"/>
    <mergeCell ref="U16:X16"/>
    <mergeCell ref="B18:D18"/>
    <mergeCell ref="O88:Q88"/>
    <mergeCell ref="O76:Q76"/>
    <mergeCell ref="B77:D80"/>
    <mergeCell ref="AA9:AE9"/>
    <mergeCell ref="E10:G10"/>
    <mergeCell ref="H10:I10"/>
    <mergeCell ref="S2:X2"/>
    <mergeCell ref="B3:X3"/>
    <mergeCell ref="B4:X4"/>
    <mergeCell ref="B6:D6"/>
    <mergeCell ref="E6:I6"/>
    <mergeCell ref="E7:G7"/>
    <mergeCell ref="H7:I7"/>
    <mergeCell ref="J7:M7"/>
    <mergeCell ref="N7:P7"/>
    <mergeCell ref="Q7:R7"/>
    <mergeCell ref="E11:G11"/>
    <mergeCell ref="H11:I11"/>
    <mergeCell ref="E12:G12"/>
    <mergeCell ref="H12:I12"/>
    <mergeCell ref="E13:G13"/>
    <mergeCell ref="H13:I13"/>
    <mergeCell ref="E8:G8"/>
    <mergeCell ref="H8:I8"/>
    <mergeCell ref="B91:D91"/>
    <mergeCell ref="E91:G91"/>
    <mergeCell ref="H91:I91"/>
    <mergeCell ref="J91:N91"/>
    <mergeCell ref="P91:R91"/>
    <mergeCell ref="S91:T91"/>
    <mergeCell ref="B92:D92"/>
    <mergeCell ref="E92:G92"/>
    <mergeCell ref="H92:I92"/>
    <mergeCell ref="K92:L92"/>
    <mergeCell ref="M92:N92"/>
    <mergeCell ref="P92:R92"/>
    <mergeCell ref="S92:T92"/>
    <mergeCell ref="E93:G93"/>
    <mergeCell ref="H93:I93"/>
    <mergeCell ref="K93:L93"/>
    <mergeCell ref="M93:N93"/>
    <mergeCell ref="P93:R93"/>
    <mergeCell ref="S93:T93"/>
    <mergeCell ref="E94:G94"/>
    <mergeCell ref="H94:I94"/>
    <mergeCell ref="K94:L94"/>
    <mergeCell ref="M94:N94"/>
    <mergeCell ref="P94:R94"/>
    <mergeCell ref="S94:T94"/>
    <mergeCell ref="E104:I104"/>
    <mergeCell ref="E105:X105"/>
    <mergeCell ref="Z94:AD94"/>
    <mergeCell ref="E95:N95"/>
    <mergeCell ref="P96:R96"/>
    <mergeCell ref="S96:T96"/>
    <mergeCell ref="B99:D99"/>
    <mergeCell ref="E99:I99"/>
    <mergeCell ref="E100:I100"/>
    <mergeCell ref="E101:X101"/>
    <mergeCell ref="E103:I103"/>
  </mergeCells>
  <phoneticPr fontId="3"/>
  <conditionalFormatting sqref="E30:E35">
    <cfRule type="expression" dxfId="34" priority="38">
      <formula>$P$29&lt;&gt;$AA$29</formula>
    </cfRule>
  </conditionalFormatting>
  <conditionalFormatting sqref="E22:G22 E24:G26 P25:R26 E18">
    <cfRule type="expression" dxfId="33" priority="39">
      <formula>$P$16&lt;&gt;$AA$16</formula>
    </cfRule>
  </conditionalFormatting>
  <conditionalFormatting sqref="E8:G9">
    <cfRule type="expression" dxfId="32" priority="40">
      <formula>$E$6=$AI$7</formula>
    </cfRule>
  </conditionalFormatting>
  <conditionalFormatting sqref="E41:G42">
    <cfRule type="expression" dxfId="31" priority="41">
      <formula>$E$39=$AI$40</formula>
    </cfRule>
  </conditionalFormatting>
  <conditionalFormatting sqref="U29:X29">
    <cfRule type="expression" dxfId="30" priority="36">
      <formula>$P$29&lt;&gt;$AA$29</formula>
    </cfRule>
  </conditionalFormatting>
  <conditionalFormatting sqref="E19">
    <cfRule type="expression" dxfId="29" priority="35">
      <formula>$P$16&lt;&gt;$AA$16</formula>
    </cfRule>
  </conditionalFormatting>
  <conditionalFormatting sqref="E20">
    <cfRule type="expression" dxfId="28" priority="34">
      <formula>$P$16&lt;&gt;$AA$16</formula>
    </cfRule>
  </conditionalFormatting>
  <conditionalFormatting sqref="E21">
    <cfRule type="expression" dxfId="27" priority="33">
      <formula>$P$16&lt;&gt;$AA$16</formula>
    </cfRule>
  </conditionalFormatting>
  <conditionalFormatting sqref="H21:X21">
    <cfRule type="expression" dxfId="26" priority="32">
      <formula>$E$21=$AI$18</formula>
    </cfRule>
  </conditionalFormatting>
  <conditionalFormatting sqref="E39">
    <cfRule type="expression" dxfId="25" priority="42">
      <formula>$AS$1=$AZ$4</formula>
    </cfRule>
  </conditionalFormatting>
  <conditionalFormatting sqref="U16:X16">
    <cfRule type="expression" dxfId="24" priority="43">
      <formula>$P$16&lt;&gt;$AA$16</formula>
    </cfRule>
    <cfRule type="expression" dxfId="23" priority="44">
      <formula>$AS$1&lt;&gt;$AZ$4</formula>
    </cfRule>
  </conditionalFormatting>
  <conditionalFormatting sqref="E6:I6 E7:G14 N7:P7 U5:X5">
    <cfRule type="expression" dxfId="22" priority="45">
      <formula>$AA$9&lt;&gt;$AA$5</formula>
    </cfRule>
  </conditionalFormatting>
  <conditionalFormatting sqref="E39:I39 E41:G42 N40:P40 U38:X38 E43:E44 E46 E49:E52 E54:E64">
    <cfRule type="expression" dxfId="21" priority="46">
      <formula>$AA$42&lt;&gt;$AA$38</formula>
    </cfRule>
  </conditionalFormatting>
  <conditionalFormatting sqref="E40:G40">
    <cfRule type="expression" dxfId="20" priority="47">
      <formula>$AA$42&lt;&gt;$AA$38</formula>
    </cfRule>
    <cfRule type="expression" dxfId="19" priority="48">
      <formula>$AA$9&lt;&gt;$AA$5</formula>
    </cfRule>
  </conditionalFormatting>
  <conditionalFormatting sqref="W107:X107 H108:H110 H112:H113">
    <cfRule type="expression" dxfId="18" priority="25">
      <formula>$Q$63&lt;&gt;$AB$63</formula>
    </cfRule>
  </conditionalFormatting>
  <conditionalFormatting sqref="H111">
    <cfRule type="expression" dxfId="17" priority="24">
      <formula>$Q$63&lt;&gt;$AB$63</formula>
    </cfRule>
  </conditionalFormatting>
  <conditionalFormatting sqref="E45">
    <cfRule type="expression" dxfId="16" priority="21">
      <formula>$AA$42&lt;&gt;$AA$38</formula>
    </cfRule>
  </conditionalFormatting>
  <conditionalFormatting sqref="E48">
    <cfRule type="expression" dxfId="15" priority="20">
      <formula>$AA$42&lt;&gt;$AA$38</formula>
    </cfRule>
  </conditionalFormatting>
  <conditionalFormatting sqref="E47">
    <cfRule type="expression" dxfId="14" priority="19">
      <formula>$AA$42&lt;&gt;$AA$38</formula>
    </cfRule>
  </conditionalFormatting>
  <conditionalFormatting sqref="E53">
    <cfRule type="expression" dxfId="13" priority="18">
      <formula>$AA$42&lt;&gt;$AA$38</formula>
    </cfRule>
  </conditionalFormatting>
  <conditionalFormatting sqref="E75:N76">
    <cfRule type="expression" dxfId="12" priority="378">
      <formula>#REF!&lt;&gt;""</formula>
    </cfRule>
  </conditionalFormatting>
  <conditionalFormatting sqref="E68:E74">
    <cfRule type="expression" dxfId="11" priority="11">
      <formula>$AA$42&lt;&gt;$AA$38</formula>
    </cfRule>
  </conditionalFormatting>
  <conditionalFormatting sqref="E77:E80">
    <cfRule type="expression" dxfId="10" priority="10">
      <formula>$AA$42&lt;&gt;$AA$38</formula>
    </cfRule>
  </conditionalFormatting>
  <conditionalFormatting sqref="E81:E87">
    <cfRule type="expression" dxfId="9" priority="9">
      <formula>$AA$42&lt;&gt;$AA$38</formula>
    </cfRule>
  </conditionalFormatting>
  <conditionalFormatting sqref="E88">
    <cfRule type="expression" dxfId="8" priority="8">
      <formula>$AA$42&lt;&gt;$AA$38</formula>
    </cfRule>
  </conditionalFormatting>
  <dataValidations count="16">
    <dataValidation type="list" allowBlank="1" showInputMessage="1" showErrorMessage="1" sqref="O108:T113">
      <formula1>$AG$107:$AG$116</formula1>
    </dataValidation>
    <dataValidation type="list" allowBlank="1" showInputMessage="1" showErrorMessage="1" sqref="E103:I103">
      <formula1>"　,受入する,受入しない"</formula1>
    </dataValidation>
    <dataValidation type="list" allowBlank="1" showInputMessage="1" showErrorMessage="1" sqref="E99:I99">
      <formula1>"　,新規導入する,新規導入しない"</formula1>
    </dataValidation>
    <dataValidation type="list" allowBlank="1" showInputMessage="1" showErrorMessage="1" sqref="E104:I104 E100:I100">
      <formula1>"　,エリア内,エリア外"</formula1>
    </dataValidation>
    <dataValidation type="list" allowBlank="1" showInputMessage="1" showErrorMessage="1" sqref="AA109:AD109">
      <formula1>#REF!</formula1>
    </dataValidation>
    <dataValidation type="list" allowBlank="1" showInputMessage="1" showErrorMessage="1" sqref="E18:E21">
      <formula1>$AI$17:$AI$18</formula1>
    </dataValidation>
    <dataValidation type="list" allowBlank="1" showInputMessage="1" showErrorMessage="1" sqref="E30:E35">
      <formula1>$AI$29:$AI$30</formula1>
    </dataValidation>
    <dataValidation type="list" allowBlank="1" showInputMessage="1" showErrorMessage="1" sqref="E39:I39 E6:I6">
      <formula1>$AI$5:$AI$7</formula1>
    </dataValidation>
    <dataValidation type="list" allowBlank="1" showInputMessage="1" showErrorMessage="1" sqref="AA42:AE42">
      <formula1>$AA$38:$AA$40</formula1>
    </dataValidation>
    <dataValidation type="list" allowBlank="1" showInputMessage="1" showErrorMessage="1" sqref="P29:T29">
      <formula1>$AA$29:$AA$31</formula1>
    </dataValidation>
    <dataValidation type="list" allowBlank="1" showInputMessage="1" showErrorMessage="1" sqref="P16:T16">
      <formula1>$AA$16:$AA$18</formula1>
    </dataValidation>
    <dataValidation type="list" allowBlank="1" showInputMessage="1" showErrorMessage="1" sqref="AA9:AE9">
      <formula1>$AA$5:$AA$7</formula1>
    </dataValidation>
    <dataValidation type="list" allowBlank="1" showInputMessage="1" showErrorMessage="1" sqref="S2:X2">
      <formula1>$AN$2:$AN$11</formula1>
    </dataValidation>
    <dataValidation type="list" allowBlank="1" showInputMessage="1" showErrorMessage="1" sqref="E43:E64 E68:E74 E77:E88">
      <formula1>$AC$44:$AC$45</formula1>
    </dataValidation>
    <dataValidation type="list" allowBlank="1" showInputMessage="1" showErrorMessage="1" sqref="Z94:AD94">
      <formula1>#REF!</formula1>
    </dataValidation>
    <dataValidation type="list" allowBlank="1" showInputMessage="1" showErrorMessage="1" sqref="H94:I94">
      <formula1>$AI$84:$AI$84</formula1>
    </dataValidation>
  </dataValidations>
  <printOptions horizontalCentered="1"/>
  <pageMargins left="0.31496062992125984" right="0.31496062992125984" top="0.59055118110236227" bottom="0.59055118110236227" header="0.11811023622047245" footer="0.19685039370078741"/>
  <pageSetup paperSize="9" scale="91" fitToHeight="0" orientation="portrait" r:id="rId1"/>
  <headerFooter>
    <oddFooter>&amp;C&amp;P/&amp;N</oddFooter>
  </headerFooter>
  <rowBreaks count="1" manualBreakCount="1">
    <brk id="65" max="23" man="1"/>
  </rowBreaks>
  <extLst>
    <ext xmlns:x14="http://schemas.microsoft.com/office/spreadsheetml/2009/9/main" uri="{78C0D931-6437-407d-A8EE-F0AAD7539E65}">
      <x14:conditionalFormattings>
        <x14:conditionalFormatting xmlns:xm="http://schemas.microsoft.com/office/excel/2006/main">
          <x14:cfRule type="expression" priority="5" id="{17AB2D2D-BB02-4655-BFF8-53E3830E1101}">
            <xm:f>②住宅用途!#REF!&lt;&gt;②住宅用途!#REF!</xm:f>
            <x14:dxf>
              <fill>
                <patternFill>
                  <bgColor theme="0" tint="-0.14996795556505021"/>
                </patternFill>
              </fill>
            </x14:dxf>
          </x14:cfRule>
          <xm:sqref>U98:X98</xm:sqref>
        </x14:conditionalFormatting>
        <x14:conditionalFormatting xmlns:xm="http://schemas.microsoft.com/office/excel/2006/main">
          <x14:cfRule type="expression" priority="4" id="{E3751064-486A-42D2-B353-B21C4FCB697F}">
            <xm:f>②住宅用途!$Q$56&lt;&gt;②住宅用途!$AB$56</xm:f>
            <x14:dxf>
              <fill>
                <patternFill>
                  <bgColor theme="0" tint="-0.14996795556505021"/>
                </patternFill>
              </fill>
            </x14:dxf>
          </x14:cfRule>
          <xm:sqref>E99 E100:I100 E103:I104</xm:sqref>
        </x14:conditionalFormatting>
        <x14:conditionalFormatting xmlns:xm="http://schemas.microsoft.com/office/excel/2006/main">
          <x14:cfRule type="expression" priority="3" id="{79168C03-80EB-4DF5-8422-736431F6E416}">
            <xm:f>②住宅用途!$F$58="有"</xm:f>
            <x14:dxf>
              <fill>
                <patternFill>
                  <bgColor theme="4" tint="0.79998168889431442"/>
                </patternFill>
              </fill>
            </x14:dxf>
          </x14:cfRule>
          <xm:sqref>E101</xm:sqref>
        </x14:conditionalFormatting>
        <x14:conditionalFormatting xmlns:xm="http://schemas.microsoft.com/office/excel/2006/main">
          <x14:cfRule type="expression" priority="2" id="{C8EC59F2-23F6-47BC-A94E-8E600338D071}">
            <xm:f>②住宅用途!$F$58="有"</xm:f>
            <x14:dxf>
              <fill>
                <patternFill>
                  <bgColor theme="4" tint="0.79998168889431442"/>
                </patternFill>
              </fill>
            </x14:dxf>
          </x14:cfRule>
          <xm:sqref>E105</xm:sqref>
        </x14:conditionalFormatting>
        <x14:conditionalFormatting xmlns:xm="http://schemas.microsoft.com/office/excel/2006/main">
          <x14:cfRule type="expression" priority="1" id="{9CAACCBB-F5D6-4E5F-8E64-91F3367A42BB}">
            <xm:f>②住宅用途!#REF!&lt;&gt;②住宅用途!#REF!</xm:f>
            <x14:dxf>
              <fill>
                <patternFill>
                  <bgColor theme="0" tint="-0.14996795556505021"/>
                </patternFill>
              </fill>
            </x14:dxf>
          </x14:cfRule>
          <xm:sqref>U90:X90</xm:sqref>
        </x14:conditionalFormatting>
        <x14:conditionalFormatting xmlns:xm="http://schemas.microsoft.com/office/excel/2006/main">
          <x14:cfRule type="expression" priority="6" id="{AB2EA712-4133-4974-8241-81E00BB6425A}">
            <xm:f>②住宅用途!#REF!&lt;&gt;②住宅用途!#REF!</xm:f>
            <x14:dxf>
              <fill>
                <patternFill>
                  <bgColor theme="0" tint="-0.14996795556505021"/>
                </patternFill>
              </fill>
            </x14:dxf>
          </x14:cfRule>
          <xm:sqref>H94:I94 P91:R94 P96:R96 E91:G94</xm:sqref>
        </x14:conditionalFormatting>
        <x14:conditionalFormatting xmlns:xm="http://schemas.microsoft.com/office/excel/2006/main">
          <x14:cfRule type="expression" priority="7" id="{5E647A23-E997-4FA0-9081-1156B7B2AB58}">
            <xm:f>②住宅用途!#REF!&lt;&gt;""</xm:f>
            <x14:dxf>
              <fill>
                <patternFill>
                  <bgColor theme="4" tint="0.79998168889431442"/>
                </patternFill>
              </fill>
            </x14:dxf>
          </x14:cfRule>
          <xm:sqref>E95:N95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46"/>
  <sheetViews>
    <sheetView showGridLines="0" zoomScale="70" zoomScaleNormal="70" zoomScaleSheetLayoutView="70" workbookViewId="0">
      <selection activeCell="AE18" sqref="AE18"/>
    </sheetView>
  </sheetViews>
  <sheetFormatPr defaultColWidth="9" defaultRowHeight="22.2"/>
  <cols>
    <col min="1" max="2" width="1" style="232" customWidth="1"/>
    <col min="3" max="4" width="2.59765625" style="1" customWidth="1"/>
    <col min="5" max="5" width="3.5" style="1" customWidth="1"/>
    <col min="6" max="6" width="3.09765625" style="1" customWidth="1"/>
    <col min="7" max="7" width="2" style="1" customWidth="1"/>
    <col min="8" max="15" width="3.09765625" style="1" customWidth="1"/>
    <col min="16" max="16" width="4.59765625" style="1" customWidth="1"/>
    <col min="17" max="23" width="3.09765625" style="1" customWidth="1"/>
    <col min="24" max="24" width="3.09765625" style="189" customWidth="1"/>
    <col min="25" max="25" width="3" style="1" customWidth="1"/>
    <col min="26" max="26" width="4.69921875" style="1" customWidth="1"/>
    <col min="27" max="27" width="2.19921875" style="1" customWidth="1"/>
    <col min="28" max="29" width="1" style="81" customWidth="1"/>
    <col min="30" max="30" width="9" style="204"/>
    <col min="31" max="31" width="16" style="153" customWidth="1"/>
    <col min="32" max="33" width="9" style="204"/>
    <col min="34" max="16384" width="9" style="1"/>
  </cols>
  <sheetData>
    <row r="1" spans="3:29" ht="24.75" customHeight="1">
      <c r="C1" s="976" t="s">
        <v>1014</v>
      </c>
      <c r="D1" s="976"/>
      <c r="E1" s="976"/>
      <c r="F1" s="976"/>
      <c r="G1" s="976"/>
      <c r="H1" s="976"/>
      <c r="I1" s="976"/>
      <c r="J1" s="976"/>
      <c r="K1" s="976"/>
      <c r="L1" s="976"/>
      <c r="M1" s="976"/>
      <c r="N1" s="976"/>
      <c r="O1" s="976"/>
      <c r="P1" s="976"/>
      <c r="Q1" s="976"/>
      <c r="R1" s="976"/>
      <c r="S1" s="976"/>
      <c r="T1" s="976"/>
      <c r="U1" s="976"/>
      <c r="V1" s="976"/>
      <c r="W1" s="976"/>
      <c r="X1" s="976"/>
      <c r="Y1" s="976"/>
      <c r="Z1" s="976"/>
      <c r="AA1" s="976"/>
      <c r="AB1" s="231"/>
      <c r="AC1" s="231"/>
    </row>
    <row r="2" spans="3:29" ht="9.6" customHeight="1">
      <c r="C2" s="232"/>
      <c r="D2" s="232"/>
      <c r="E2" s="232"/>
      <c r="F2" s="232"/>
      <c r="G2" s="232"/>
      <c r="H2" s="232"/>
      <c r="I2" s="232"/>
      <c r="J2" s="232"/>
      <c r="K2" s="232"/>
      <c r="L2" s="232"/>
      <c r="M2" s="232"/>
      <c r="N2" s="232"/>
      <c r="O2" s="232"/>
      <c r="P2" s="232"/>
      <c r="Q2" s="232"/>
      <c r="R2" s="232"/>
      <c r="S2" s="232"/>
      <c r="T2" s="232"/>
      <c r="U2" s="232"/>
      <c r="V2" s="232"/>
      <c r="W2" s="232"/>
      <c r="X2" s="233"/>
      <c r="Y2" s="232"/>
      <c r="Z2" s="232"/>
      <c r="AA2" s="232"/>
      <c r="AB2" s="231"/>
      <c r="AC2" s="231"/>
    </row>
    <row r="3" spans="3:29" ht="21.75" customHeight="1">
      <c r="C3" s="8" t="s">
        <v>918</v>
      </c>
      <c r="D3" s="184"/>
      <c r="E3" s="184"/>
      <c r="F3" s="50"/>
      <c r="G3" s="50"/>
      <c r="H3" s="50"/>
      <c r="I3" s="50"/>
      <c r="J3" s="50"/>
      <c r="K3" s="50"/>
      <c r="L3" s="50"/>
      <c r="M3" s="50"/>
      <c r="N3" s="50"/>
      <c r="O3" s="50"/>
      <c r="P3" s="50"/>
      <c r="Q3" s="50"/>
      <c r="R3" s="50"/>
      <c r="S3" s="50"/>
      <c r="T3" s="50"/>
      <c r="U3" s="50"/>
      <c r="V3" s="50"/>
      <c r="W3" s="50"/>
      <c r="X3" s="195"/>
      <c r="Y3" s="50"/>
      <c r="Z3" s="50"/>
      <c r="AA3" s="188"/>
      <c r="AB3" s="231"/>
      <c r="AC3" s="231"/>
    </row>
    <row r="4" spans="3:29" ht="18" customHeight="1">
      <c r="C4" s="9"/>
      <c r="D4" s="228" t="s">
        <v>265</v>
      </c>
      <c r="E4" s="6"/>
      <c r="F4" s="187"/>
      <c r="G4" s="187"/>
      <c r="H4" s="6"/>
      <c r="I4" s="194" t="s">
        <v>144</v>
      </c>
      <c r="J4" s="977" t="e">
        <f>#REF!</f>
        <v>#REF!</v>
      </c>
      <c r="K4" s="977"/>
      <c r="L4" s="977"/>
      <c r="M4" s="977"/>
      <c r="N4" s="977"/>
      <c r="O4" s="977"/>
      <c r="P4" s="977"/>
      <c r="Q4" s="977"/>
      <c r="R4" s="977"/>
      <c r="S4" s="977"/>
      <c r="T4" s="977"/>
      <c r="U4" s="977"/>
      <c r="V4" s="977"/>
      <c r="W4" s="977"/>
      <c r="X4" s="977"/>
      <c r="Y4" s="977"/>
      <c r="Z4" s="977"/>
      <c r="AA4" s="11" t="s">
        <v>53</v>
      </c>
      <c r="AB4" s="231"/>
      <c r="AC4" s="232"/>
    </row>
    <row r="5" spans="3:29" ht="18" customHeight="1">
      <c r="C5" s="9"/>
      <c r="D5" s="228" t="s">
        <v>266</v>
      </c>
      <c r="E5" s="6"/>
      <c r="F5" s="187"/>
      <c r="G5" s="187"/>
      <c r="H5" s="6"/>
      <c r="I5" s="194" t="s">
        <v>144</v>
      </c>
      <c r="J5" s="977" t="e">
        <f>#REF!</f>
        <v>#REF!</v>
      </c>
      <c r="K5" s="977"/>
      <c r="L5" s="977"/>
      <c r="M5" s="977"/>
      <c r="N5" s="977"/>
      <c r="O5" s="977"/>
      <c r="P5" s="977"/>
      <c r="Q5" s="977"/>
      <c r="R5" s="977"/>
      <c r="S5" s="977"/>
      <c r="T5" s="977"/>
      <c r="U5" s="977"/>
      <c r="V5" s="977"/>
      <c r="W5" s="977"/>
      <c r="X5" s="977"/>
      <c r="Y5" s="977"/>
      <c r="Z5" s="977"/>
      <c r="AA5" s="11" t="s">
        <v>53</v>
      </c>
      <c r="AB5" s="231"/>
      <c r="AC5" s="231"/>
    </row>
    <row r="6" spans="3:29" ht="18" customHeight="1">
      <c r="C6" s="9"/>
      <c r="D6" s="228" t="s">
        <v>904</v>
      </c>
      <c r="E6" s="6"/>
      <c r="F6" s="187"/>
      <c r="G6" s="187"/>
      <c r="H6" s="6"/>
      <c r="I6" s="194" t="s">
        <v>144</v>
      </c>
      <c r="J6" s="977" t="e">
        <f>#REF!</f>
        <v>#REF!</v>
      </c>
      <c r="K6" s="977"/>
      <c r="L6" s="977"/>
      <c r="M6" s="977"/>
      <c r="N6" s="977"/>
      <c r="O6" s="977"/>
      <c r="P6" s="977"/>
      <c r="Q6" s="977"/>
      <c r="R6" s="977"/>
      <c r="S6" s="977"/>
      <c r="T6" s="977"/>
      <c r="U6" s="977"/>
      <c r="V6" s="977"/>
      <c r="W6" s="977"/>
      <c r="X6" s="977"/>
      <c r="Y6" s="977"/>
      <c r="Z6" s="977"/>
      <c r="AA6" s="11" t="s">
        <v>53</v>
      </c>
      <c r="AB6" s="231"/>
      <c r="AC6" s="231"/>
    </row>
    <row r="7" spans="3:29" ht="18" customHeight="1">
      <c r="C7" s="9"/>
      <c r="D7" s="228" t="s">
        <v>905</v>
      </c>
      <c r="E7" s="6"/>
      <c r="F7" s="187"/>
      <c r="G7" s="187"/>
      <c r="H7" s="6"/>
      <c r="I7" s="194" t="s">
        <v>144</v>
      </c>
      <c r="J7" s="978" t="e">
        <f>#REF!</f>
        <v>#REF!</v>
      </c>
      <c r="K7" s="978"/>
      <c r="L7" s="978"/>
      <c r="M7" s="978"/>
      <c r="N7" s="178" t="s">
        <v>55</v>
      </c>
      <c r="O7" s="178"/>
      <c r="P7" s="6"/>
      <c r="Q7" s="187" t="s">
        <v>54</v>
      </c>
      <c r="R7" s="187"/>
      <c r="S7" s="6"/>
      <c r="T7" s="978" t="e">
        <f>#REF!</f>
        <v>#REF!</v>
      </c>
      <c r="U7" s="978"/>
      <c r="V7" s="978"/>
      <c r="W7" s="978"/>
      <c r="X7" s="178" t="s">
        <v>55</v>
      </c>
      <c r="Y7" s="178"/>
      <c r="Z7" s="178"/>
      <c r="AA7" s="11"/>
      <c r="AB7" s="231"/>
      <c r="AC7" s="231"/>
    </row>
    <row r="8" spans="3:29" ht="18" customHeight="1">
      <c r="C8" s="9"/>
      <c r="D8" s="228" t="s">
        <v>906</v>
      </c>
      <c r="E8" s="6"/>
      <c r="F8" s="187"/>
      <c r="G8" s="187"/>
      <c r="H8" s="6"/>
      <c r="I8" s="194" t="s">
        <v>144</v>
      </c>
      <c r="J8" s="979" t="e">
        <f>#REF!</f>
        <v>#REF!</v>
      </c>
      <c r="K8" s="979"/>
      <c r="L8" s="979"/>
      <c r="M8" s="979"/>
      <c r="N8" s="178" t="s">
        <v>55</v>
      </c>
      <c r="O8" s="178"/>
      <c r="P8" s="980"/>
      <c r="Q8" s="980"/>
      <c r="R8" s="228"/>
      <c r="S8" s="228"/>
      <c r="T8" s="228"/>
      <c r="U8" s="228"/>
      <c r="V8" s="228"/>
      <c r="W8" s="10"/>
      <c r="X8" s="196"/>
      <c r="Y8" s="10"/>
      <c r="Z8" s="6"/>
      <c r="AA8" s="11"/>
      <c r="AB8" s="231"/>
      <c r="AC8" s="231"/>
    </row>
    <row r="9" spans="3:29" ht="5.0999999999999996" customHeight="1">
      <c r="C9" s="51"/>
      <c r="D9" s="49"/>
      <c r="E9" s="49"/>
      <c r="F9" s="49"/>
      <c r="G9" s="49"/>
      <c r="H9" s="49"/>
      <c r="I9" s="49"/>
      <c r="J9" s="49"/>
      <c r="K9" s="49"/>
      <c r="L9" s="49"/>
      <c r="M9" s="49"/>
      <c r="N9" s="49"/>
      <c r="O9" s="49"/>
      <c r="P9" s="49"/>
      <c r="Q9" s="49"/>
      <c r="R9" s="49"/>
      <c r="S9" s="49"/>
      <c r="T9" s="49"/>
      <c r="U9" s="49"/>
      <c r="V9" s="49"/>
      <c r="W9" s="49"/>
      <c r="X9" s="197"/>
      <c r="Y9" s="49"/>
      <c r="Z9" s="49"/>
      <c r="AA9" s="190"/>
      <c r="AB9" s="231"/>
      <c r="AC9" s="231"/>
    </row>
    <row r="10" spans="3:29" ht="8.25" customHeight="1">
      <c r="C10" s="234"/>
      <c r="D10" s="234"/>
      <c r="E10" s="234"/>
      <c r="F10" s="234"/>
      <c r="G10" s="234"/>
      <c r="H10" s="234"/>
      <c r="I10" s="234"/>
      <c r="J10" s="234"/>
      <c r="K10" s="234"/>
      <c r="L10" s="234"/>
      <c r="M10" s="234"/>
      <c r="N10" s="234"/>
      <c r="O10" s="234"/>
      <c r="P10" s="234"/>
      <c r="Q10" s="234"/>
      <c r="R10" s="234"/>
      <c r="S10" s="234"/>
      <c r="T10" s="234"/>
      <c r="U10" s="234"/>
      <c r="V10" s="234"/>
      <c r="W10" s="234"/>
      <c r="X10" s="235"/>
      <c r="Y10" s="234"/>
      <c r="Z10" s="234"/>
      <c r="AA10" s="234"/>
      <c r="AB10" s="231"/>
      <c r="AC10" s="231"/>
    </row>
    <row r="11" spans="3:29" ht="25.2" customHeight="1">
      <c r="C11" s="8" t="s">
        <v>919</v>
      </c>
      <c r="D11" s="185"/>
      <c r="E11" s="185"/>
      <c r="F11" s="50"/>
      <c r="G11" s="50"/>
      <c r="H11" s="50"/>
      <c r="I11" s="50"/>
      <c r="J11" s="50"/>
      <c r="K11" s="50"/>
      <c r="L11" s="50"/>
      <c r="M11" s="50"/>
      <c r="N11" s="50"/>
      <c r="O11" s="50"/>
      <c r="P11" s="50"/>
      <c r="Q11" s="50"/>
      <c r="R11" s="50"/>
      <c r="S11" s="50"/>
      <c r="T11" s="50"/>
      <c r="U11" s="50"/>
      <c r="V11" s="50"/>
      <c r="W11" s="50"/>
      <c r="X11" s="195"/>
      <c r="Y11" s="50"/>
      <c r="Z11" s="50"/>
      <c r="AA11" s="188"/>
      <c r="AB11" s="231"/>
      <c r="AC11" s="231"/>
    </row>
    <row r="12" spans="3:29" ht="17.25" customHeight="1">
      <c r="C12" s="186"/>
      <c r="D12" s="187" t="s">
        <v>900</v>
      </c>
      <c r="E12" s="6"/>
      <c r="F12" s="187"/>
      <c r="G12" s="187"/>
      <c r="H12" s="187"/>
      <c r="I12" s="187"/>
      <c r="J12" s="187"/>
      <c r="K12" s="187"/>
      <c r="L12" s="187"/>
      <c r="M12" s="187"/>
      <c r="N12" s="187"/>
      <c r="O12" s="6"/>
      <c r="P12" s="6"/>
      <c r="Q12" s="6"/>
      <c r="R12" s="6"/>
      <c r="S12" s="6"/>
      <c r="T12" s="6"/>
      <c r="U12" s="6"/>
      <c r="V12" s="6"/>
      <c r="W12" s="6"/>
      <c r="X12" s="194"/>
      <c r="Y12" s="6"/>
      <c r="Z12" s="6"/>
      <c r="AA12" s="11"/>
      <c r="AB12" s="231"/>
      <c r="AC12" s="231"/>
    </row>
    <row r="13" spans="3:29" ht="17.25" customHeight="1">
      <c r="C13" s="9"/>
      <c r="D13" s="6"/>
      <c r="E13" s="6" t="s">
        <v>220</v>
      </c>
      <c r="F13" s="6"/>
      <c r="G13" s="6"/>
      <c r="H13" s="6"/>
      <c r="I13" s="6"/>
      <c r="J13" s="6"/>
      <c r="K13" s="6"/>
      <c r="L13" s="6"/>
      <c r="M13" s="6"/>
      <c r="N13" s="6"/>
      <c r="O13" s="6"/>
      <c r="P13" s="6"/>
      <c r="Q13" s="6"/>
      <c r="R13" s="6"/>
      <c r="S13" s="6"/>
      <c r="T13" s="6"/>
      <c r="U13" s="6"/>
      <c r="V13" s="6"/>
      <c r="W13" s="6"/>
      <c r="X13" s="194"/>
      <c r="Y13" s="6"/>
      <c r="Z13" s="6"/>
      <c r="AA13" s="11"/>
      <c r="AB13" s="231"/>
      <c r="AC13" s="231"/>
    </row>
    <row r="14" spans="3:29" ht="17.25" customHeight="1">
      <c r="C14" s="9"/>
      <c r="D14" s="6"/>
      <c r="E14" s="6"/>
      <c r="F14" s="6" t="s">
        <v>1009</v>
      </c>
      <c r="G14" s="6"/>
      <c r="H14" s="6"/>
      <c r="I14" s="6"/>
      <c r="J14" s="979">
        <f>②住宅用途!E10</f>
        <v>0</v>
      </c>
      <c r="K14" s="979"/>
      <c r="L14" s="979"/>
      <c r="M14" s="6" t="s">
        <v>1010</v>
      </c>
      <c r="N14" s="6"/>
      <c r="O14" s="6"/>
      <c r="P14" s="6"/>
      <c r="Q14" s="6"/>
      <c r="R14" s="6"/>
      <c r="S14" s="6"/>
      <c r="T14" s="6"/>
      <c r="U14" s="6"/>
      <c r="V14" s="12"/>
      <c r="W14" s="12"/>
      <c r="X14" s="198"/>
      <c r="Y14" s="12"/>
      <c r="Z14" s="82">
        <f>②住宅用途!U5</f>
        <v>0</v>
      </c>
      <c r="AA14" s="14"/>
      <c r="AB14" s="231"/>
      <c r="AC14" s="231"/>
    </row>
    <row r="15" spans="3:29" ht="17.25" customHeight="1">
      <c r="C15" s="186"/>
      <c r="D15" s="187" t="s">
        <v>1103</v>
      </c>
      <c r="E15" s="6"/>
      <c r="F15" s="187"/>
      <c r="G15" s="187"/>
      <c r="H15" s="187"/>
      <c r="I15" s="187"/>
      <c r="J15" s="187"/>
      <c r="K15" s="187"/>
      <c r="L15" s="187"/>
      <c r="M15" s="187"/>
      <c r="N15" s="187"/>
      <c r="O15" s="187"/>
      <c r="P15" s="187"/>
      <c r="Q15" s="187"/>
      <c r="R15" s="187"/>
      <c r="S15" s="187"/>
      <c r="T15" s="187"/>
      <c r="U15" s="187"/>
      <c r="V15" s="6"/>
      <c r="W15" s="6"/>
      <c r="X15" s="194"/>
      <c r="Y15" s="6"/>
      <c r="Z15" s="6"/>
      <c r="AA15" s="11"/>
      <c r="AB15" s="231"/>
      <c r="AC15" s="231"/>
    </row>
    <row r="16" spans="3:29" ht="17.25" customHeight="1">
      <c r="C16" s="9"/>
      <c r="D16" s="6"/>
      <c r="E16" s="6" t="s">
        <v>225</v>
      </c>
      <c r="F16" s="6"/>
      <c r="G16" s="6"/>
      <c r="H16" s="6"/>
      <c r="I16" s="6"/>
      <c r="J16" s="6"/>
      <c r="K16" s="6"/>
      <c r="L16" s="6"/>
      <c r="M16" s="6"/>
      <c r="N16" s="6"/>
      <c r="O16" s="6"/>
      <c r="P16" s="6"/>
      <c r="Q16" s="6"/>
      <c r="R16" s="6"/>
      <c r="S16" s="6"/>
      <c r="T16" s="6"/>
      <c r="U16" s="6"/>
      <c r="V16" s="6"/>
      <c r="W16" s="6"/>
      <c r="X16" s="194"/>
      <c r="Y16" s="6"/>
      <c r="Z16" s="6"/>
      <c r="AA16" s="11"/>
      <c r="AB16" s="231"/>
      <c r="AC16" s="231"/>
    </row>
    <row r="17" spans="3:33" ht="17.25" customHeight="1">
      <c r="C17" s="9"/>
      <c r="D17" s="6"/>
      <c r="E17" s="6"/>
      <c r="F17" s="6" t="s">
        <v>57</v>
      </c>
      <c r="G17" s="6"/>
      <c r="H17" s="6"/>
      <c r="I17" s="6"/>
      <c r="J17" s="982">
        <f>②住宅用途!E36</f>
        <v>0</v>
      </c>
      <c r="K17" s="982"/>
      <c r="L17" s="982"/>
      <c r="M17" s="227" t="s">
        <v>56</v>
      </c>
      <c r="N17" s="6"/>
      <c r="O17" s="6"/>
      <c r="P17" s="6"/>
      <c r="Q17" s="6"/>
      <c r="R17" s="6"/>
      <c r="S17" s="6"/>
      <c r="T17" s="984" t="str">
        <f>IF(②住宅用途!E42="","",②住宅用途!E42)</f>
        <v/>
      </c>
      <c r="U17" s="984"/>
      <c r="V17" s="984"/>
      <c r="W17" s="984"/>
      <c r="X17" s="984"/>
      <c r="Y17" s="220"/>
      <c r="Z17" s="83">
        <f>②住宅用途!U31</f>
        <v>0</v>
      </c>
      <c r="AA17" s="11"/>
      <c r="AB17" s="231"/>
      <c r="AC17" s="231"/>
    </row>
    <row r="18" spans="3:33" ht="17.25" customHeight="1">
      <c r="C18" s="9"/>
      <c r="D18" s="187" t="s">
        <v>1102</v>
      </c>
      <c r="E18" s="6"/>
      <c r="F18" s="187"/>
      <c r="G18" s="187"/>
      <c r="H18" s="187"/>
      <c r="I18" s="187"/>
      <c r="J18" s="187"/>
      <c r="K18" s="187"/>
      <c r="L18" s="187"/>
      <c r="M18" s="187"/>
      <c r="N18" s="187"/>
      <c r="O18" s="187"/>
      <c r="P18" s="187"/>
      <c r="Q18" s="187"/>
      <c r="R18" s="187"/>
      <c r="S18" s="187"/>
      <c r="T18" s="187"/>
      <c r="U18" s="187"/>
      <c r="V18" s="6"/>
      <c r="W18" s="6"/>
      <c r="X18" s="194"/>
      <c r="Y18" s="6"/>
      <c r="Z18" s="6"/>
      <c r="AA18" s="11"/>
      <c r="AB18" s="231"/>
      <c r="AC18" s="231"/>
    </row>
    <row r="19" spans="3:33" ht="17.25" customHeight="1">
      <c r="C19" s="9"/>
      <c r="D19" s="6"/>
      <c r="E19" s="6" t="s">
        <v>264</v>
      </c>
      <c r="F19" s="6"/>
      <c r="G19" s="6"/>
      <c r="H19" s="6"/>
      <c r="I19" s="6"/>
      <c r="J19" s="6"/>
      <c r="K19" s="6"/>
      <c r="L19" s="6"/>
      <c r="M19" s="6"/>
      <c r="N19" s="6"/>
      <c r="O19" s="6"/>
      <c r="P19" s="6"/>
      <c r="Q19" s="12"/>
      <c r="R19" s="12"/>
      <c r="S19" s="12"/>
      <c r="T19" s="12"/>
      <c r="U19" s="12"/>
      <c r="V19" s="12"/>
      <c r="W19" s="12"/>
      <c r="X19" s="198"/>
      <c r="Y19" s="12"/>
      <c r="Z19" s="83" t="e">
        <f>②住宅用途!#REF!</f>
        <v>#REF!</v>
      </c>
      <c r="AA19" s="11"/>
      <c r="AB19" s="231"/>
      <c r="AC19" s="231"/>
    </row>
    <row r="20" spans="3:33" ht="17.25" customHeight="1" thickBot="1">
      <c r="C20" s="9"/>
      <c r="D20" s="6"/>
      <c r="E20" s="6"/>
      <c r="F20" s="6" t="s">
        <v>257</v>
      </c>
      <c r="G20" s="6"/>
      <c r="H20" s="6"/>
      <c r="I20" s="194" t="s">
        <v>144</v>
      </c>
      <c r="J20" s="985" t="e">
        <f>②住宅用途!#REF!</f>
        <v>#REF!</v>
      </c>
      <c r="K20" s="985"/>
      <c r="L20" s="985"/>
      <c r="M20" s="178" t="s">
        <v>59</v>
      </c>
      <c r="N20" s="6"/>
      <c r="O20" s="6"/>
      <c r="P20" s="6"/>
      <c r="Q20" s="12" t="s">
        <v>258</v>
      </c>
      <c r="R20" s="12"/>
      <c r="S20" s="194" t="s">
        <v>144</v>
      </c>
      <c r="T20" s="985" t="e">
        <f>②住宅用途!#REF!</f>
        <v>#REF!</v>
      </c>
      <c r="U20" s="985"/>
      <c r="V20" s="985"/>
      <c r="W20" s="12" t="s">
        <v>59</v>
      </c>
      <c r="X20" s="198"/>
      <c r="Y20" s="12"/>
      <c r="Z20" s="6"/>
      <c r="AA20" s="14"/>
      <c r="AB20" s="231"/>
      <c r="AC20" s="231"/>
    </row>
    <row r="21" spans="3:33" ht="17.25" customHeight="1">
      <c r="C21" s="9"/>
      <c r="D21" s="6"/>
      <c r="E21" s="6"/>
      <c r="F21" s="6" t="s">
        <v>259</v>
      </c>
      <c r="G21" s="6"/>
      <c r="H21" s="6"/>
      <c r="I21" s="194" t="s">
        <v>144</v>
      </c>
      <c r="J21" s="985" t="e">
        <f>②住宅用途!#REF!</f>
        <v>#REF!</v>
      </c>
      <c r="K21" s="985"/>
      <c r="L21" s="985"/>
      <c r="M21" s="6" t="s">
        <v>59</v>
      </c>
      <c r="N21" s="6"/>
      <c r="O21" s="6"/>
      <c r="P21" s="6"/>
      <c r="Q21" s="6" t="s">
        <v>3</v>
      </c>
      <c r="R21" s="6"/>
      <c r="S21" s="194" t="s">
        <v>144</v>
      </c>
      <c r="T21" s="986" t="e">
        <f>②住宅用途!#REF!</f>
        <v>#REF!</v>
      </c>
      <c r="U21" s="986"/>
      <c r="V21" s="986"/>
      <c r="W21" s="6" t="s">
        <v>59</v>
      </c>
      <c r="X21" s="194"/>
      <c r="Y21" s="6"/>
      <c r="Z21" s="6"/>
      <c r="AA21" s="14"/>
      <c r="AB21" s="231"/>
      <c r="AC21" s="231"/>
      <c r="AE21" s="209" t="s">
        <v>90</v>
      </c>
      <c r="AG21" s="204" t="str">
        <f>IF(K24=AE21,1,"")</f>
        <v/>
      </c>
    </row>
    <row r="22" spans="3:33" ht="17.25" customHeight="1">
      <c r="C22" s="9"/>
      <c r="D22" s="6"/>
      <c r="E22" s="6"/>
      <c r="F22" s="6" t="s">
        <v>903</v>
      </c>
      <c r="G22" s="6"/>
      <c r="H22" s="6"/>
      <c r="I22" s="194" t="s">
        <v>144</v>
      </c>
      <c r="J22" s="985" t="e">
        <f>②住宅用途!#REF!</f>
        <v>#REF!</v>
      </c>
      <c r="K22" s="985"/>
      <c r="L22" s="985"/>
      <c r="M22" s="6" t="s">
        <v>59</v>
      </c>
      <c r="N22" s="6"/>
      <c r="O22" s="6"/>
      <c r="P22" s="6"/>
      <c r="Q22" s="6"/>
      <c r="R22" s="6"/>
      <c r="S22" s="6"/>
      <c r="T22" s="6"/>
      <c r="U22" s="6"/>
      <c r="V22" s="6"/>
      <c r="W22" s="6"/>
      <c r="X22" s="194"/>
      <c r="Y22" s="6"/>
      <c r="Z22" s="6"/>
      <c r="AA22" s="11"/>
      <c r="AB22" s="231"/>
      <c r="AC22" s="231"/>
      <c r="AE22" s="210" t="s">
        <v>882</v>
      </c>
      <c r="AG22" s="204" t="str">
        <f>IF(K24=AE22,2,"")</f>
        <v/>
      </c>
    </row>
    <row r="23" spans="3:33" ht="17.25" customHeight="1" thickBot="1">
      <c r="C23" s="186"/>
      <c r="D23" s="6"/>
      <c r="E23" s="6" t="s">
        <v>1000</v>
      </c>
      <c r="F23" s="6"/>
      <c r="G23" s="6"/>
      <c r="H23" s="6"/>
      <c r="I23" s="6"/>
      <c r="J23" s="6"/>
      <c r="K23" s="6"/>
      <c r="L23" s="6"/>
      <c r="M23" s="6"/>
      <c r="N23" s="6"/>
      <c r="O23" s="6"/>
      <c r="P23" s="6"/>
      <c r="Q23" s="6"/>
      <c r="R23" s="178"/>
      <c r="S23" s="178"/>
      <c r="T23" s="178"/>
      <c r="U23" s="178"/>
      <c r="V23" s="12"/>
      <c r="W23" s="12"/>
      <c r="X23" s="198"/>
      <c r="Y23" s="12"/>
      <c r="Z23" s="83">
        <f>②住宅用途!U22</f>
        <v>0</v>
      </c>
      <c r="AA23" s="11"/>
      <c r="AB23" s="231"/>
      <c r="AC23" s="231"/>
      <c r="AE23" s="211" t="s">
        <v>883</v>
      </c>
      <c r="AG23" s="204" t="str">
        <f>IF(K24=AE23,3,"")</f>
        <v/>
      </c>
    </row>
    <row r="24" spans="3:33" ht="17.25" customHeight="1">
      <c r="C24" s="9"/>
      <c r="D24" s="6"/>
      <c r="E24" s="6"/>
      <c r="F24" s="278" t="s">
        <v>1051</v>
      </c>
      <c r="G24" s="6"/>
      <c r="H24" s="6"/>
      <c r="I24" s="6"/>
      <c r="J24" s="12"/>
      <c r="K24" s="15" t="str">
        <f>IF(②住宅用途!E23=②住宅用途!AI23,②住宅用途!F23,IF(②住宅用途!E24=②住宅用途!AI23,②住宅用途!F24,IF(②住宅用途!E25=②住宅用途!AI23,②住宅用途!F25,"")))</f>
        <v/>
      </c>
      <c r="L24" s="15"/>
      <c r="M24" s="15"/>
      <c r="N24" s="192"/>
      <c r="O24" s="15"/>
      <c r="P24" s="15"/>
      <c r="Q24" s="229"/>
      <c r="R24" s="229"/>
      <c r="S24" s="229"/>
      <c r="T24" s="229"/>
      <c r="U24" s="229"/>
      <c r="V24" s="15"/>
      <c r="W24" s="15"/>
      <c r="X24" s="194" t="s">
        <v>53</v>
      </c>
      <c r="Y24" s="12"/>
      <c r="Z24" s="12"/>
      <c r="AA24" s="11"/>
      <c r="AB24" s="231"/>
      <c r="AC24" s="231"/>
      <c r="AE24" s="153" t="s">
        <v>267</v>
      </c>
      <c r="AG24" s="204" t="str">
        <f>IF(SUM(AG21:AG23)=0,"",SUM(AG21:AG23))</f>
        <v/>
      </c>
    </row>
    <row r="25" spans="3:33" ht="17.25" customHeight="1" thickBot="1">
      <c r="C25" s="9"/>
      <c r="D25" s="6"/>
      <c r="E25" s="6"/>
      <c r="F25" s="6" t="s">
        <v>60</v>
      </c>
      <c r="G25" s="6"/>
      <c r="H25" s="6"/>
      <c r="I25" s="6"/>
      <c r="J25" s="6"/>
      <c r="K25" s="6"/>
      <c r="L25" s="6"/>
      <c r="M25" s="6"/>
      <c r="N25" s="192" t="str">
        <f>IF(②住宅用途!E26=②住宅用途!AI23,②住宅用途!F26,IF(②住宅用途!E27=②住宅用途!AI23,②住宅用途!F27,IF(②住宅用途!E28=②住宅用途!AI23,②住宅用途!F28,"")))</f>
        <v/>
      </c>
      <c r="O25" s="15"/>
      <c r="P25" s="15"/>
      <c r="Q25" s="15"/>
      <c r="R25" s="15"/>
      <c r="S25" s="15"/>
      <c r="T25" s="15"/>
      <c r="U25" s="15"/>
      <c r="V25" s="15"/>
      <c r="W25" s="15"/>
      <c r="X25" s="194" t="s">
        <v>53</v>
      </c>
      <c r="Y25" s="6"/>
      <c r="Z25" s="6"/>
      <c r="AA25" s="11"/>
      <c r="AB25" s="231"/>
      <c r="AC25" s="231"/>
    </row>
    <row r="26" spans="3:33" ht="17.25" customHeight="1">
      <c r="C26" s="186"/>
      <c r="D26" s="187" t="s">
        <v>901</v>
      </c>
      <c r="E26" s="6"/>
      <c r="F26" s="187"/>
      <c r="G26" s="187"/>
      <c r="H26" s="187"/>
      <c r="I26" s="187"/>
      <c r="J26" s="187"/>
      <c r="K26" s="187"/>
      <c r="L26" s="187"/>
      <c r="M26" s="187"/>
      <c r="N26" s="187"/>
      <c r="O26" s="187"/>
      <c r="P26" s="228"/>
      <c r="Q26" s="6"/>
      <c r="R26" s="6"/>
      <c r="S26" s="6"/>
      <c r="T26" s="6"/>
      <c r="U26" s="6"/>
      <c r="V26" s="6"/>
      <c r="W26" s="6"/>
      <c r="X26" s="194"/>
      <c r="Y26" s="6"/>
      <c r="Z26" s="6"/>
      <c r="AA26" s="11"/>
      <c r="AB26" s="231"/>
      <c r="AC26" s="231"/>
      <c r="AE26" s="209" t="s">
        <v>64</v>
      </c>
      <c r="AG26" s="204" t="str">
        <f>IF(N25=AE26,1,"")</f>
        <v/>
      </c>
    </row>
    <row r="27" spans="3:33" ht="17.25" customHeight="1">
      <c r="C27" s="9"/>
      <c r="D27" s="6"/>
      <c r="E27" s="6" t="s">
        <v>230</v>
      </c>
      <c r="F27" s="6"/>
      <c r="G27" s="6"/>
      <c r="H27" s="6"/>
      <c r="I27" s="6"/>
      <c r="J27" s="6"/>
      <c r="K27" s="6"/>
      <c r="L27" s="6"/>
      <c r="M27" s="6"/>
      <c r="N27" s="6"/>
      <c r="O27" s="6"/>
      <c r="P27" s="6"/>
      <c r="Q27" s="6"/>
      <c r="R27" s="6"/>
      <c r="S27" s="6"/>
      <c r="T27" s="6"/>
      <c r="U27" s="6"/>
      <c r="V27" s="12"/>
      <c r="W27" s="12"/>
      <c r="X27" s="198"/>
      <c r="Y27" s="12"/>
      <c r="Z27" s="83" t="e">
        <f>②住宅用途!#REF!</f>
        <v>#REF!</v>
      </c>
      <c r="AA27" s="11"/>
      <c r="AB27" s="231"/>
      <c r="AC27" s="231"/>
      <c r="AE27" s="210" t="s">
        <v>65</v>
      </c>
      <c r="AG27" s="204" t="str">
        <f>IF(N25=AE27,2,"")</f>
        <v/>
      </c>
    </row>
    <row r="28" spans="3:33" ht="17.25" customHeight="1" thickBot="1">
      <c r="C28" s="9"/>
      <c r="D28" s="6"/>
      <c r="E28" s="6"/>
      <c r="F28" s="178" t="s">
        <v>907</v>
      </c>
      <c r="G28" s="6"/>
      <c r="H28" s="6"/>
      <c r="I28" s="6"/>
      <c r="J28" s="6"/>
      <c r="K28" s="6"/>
      <c r="L28" s="12"/>
      <c r="M28" s="12"/>
      <c r="N28" s="12"/>
      <c r="O28" s="12"/>
      <c r="P28" s="12"/>
      <c r="Q28" s="12"/>
      <c r="R28" s="12"/>
      <c r="S28" s="12"/>
      <c r="T28" s="12"/>
      <c r="U28" s="227" t="s">
        <v>58</v>
      </c>
      <c r="V28" s="229" t="e">
        <f>②住宅用途!#REF!</f>
        <v>#REF!</v>
      </c>
      <c r="W28" s="13" t="s">
        <v>994</v>
      </c>
      <c r="X28" s="198" t="s">
        <v>53</v>
      </c>
      <c r="Y28" s="6"/>
      <c r="Z28" s="6"/>
      <c r="AA28" s="11"/>
      <c r="AB28" s="231"/>
      <c r="AC28" s="231"/>
      <c r="AE28" s="211" t="s">
        <v>84</v>
      </c>
      <c r="AG28" s="204" t="str">
        <f>IF(N25=AE28,3,"")</f>
        <v/>
      </c>
    </row>
    <row r="29" spans="3:33" ht="17.25" customHeight="1">
      <c r="C29" s="9"/>
      <c r="D29" s="6"/>
      <c r="E29" s="6"/>
      <c r="F29" s="178" t="s">
        <v>908</v>
      </c>
      <c r="G29" s="6"/>
      <c r="H29" s="6"/>
      <c r="I29" s="6"/>
      <c r="J29" s="6"/>
      <c r="K29" s="6"/>
      <c r="L29" s="13"/>
      <c r="M29" s="13"/>
      <c r="N29" s="13"/>
      <c r="O29" s="13"/>
      <c r="P29" s="13"/>
      <c r="Q29" s="13"/>
      <c r="R29" s="13"/>
      <c r="S29" s="13"/>
      <c r="T29" s="13"/>
      <c r="U29" s="227" t="s">
        <v>58</v>
      </c>
      <c r="V29" s="229" t="e">
        <f>②住宅用途!#REF!</f>
        <v>#REF!</v>
      </c>
      <c r="W29" s="13" t="s">
        <v>262</v>
      </c>
      <c r="X29" s="198" t="s">
        <v>53</v>
      </c>
      <c r="Y29" s="6"/>
      <c r="Z29" s="6"/>
      <c r="AA29" s="11"/>
      <c r="AB29" s="231"/>
      <c r="AC29" s="231"/>
      <c r="AE29" s="153" t="s">
        <v>267</v>
      </c>
      <c r="AG29" s="204" t="str">
        <f>IF(SUM(AG26:AG28)=0,"",SUM(AG26:AG28))</f>
        <v/>
      </c>
    </row>
    <row r="30" spans="3:33" ht="17.25" customHeight="1">
      <c r="C30" s="9"/>
      <c r="D30" s="6"/>
      <c r="E30" s="6"/>
      <c r="F30" s="178" t="s">
        <v>909</v>
      </c>
      <c r="G30" s="6"/>
      <c r="H30" s="6"/>
      <c r="I30" s="6"/>
      <c r="J30" s="6"/>
      <c r="K30" s="6"/>
      <c r="L30" s="13"/>
      <c r="M30" s="13"/>
      <c r="N30" s="13"/>
      <c r="O30" s="13"/>
      <c r="P30" s="13"/>
      <c r="Q30" s="13"/>
      <c r="R30" s="13"/>
      <c r="S30" s="13"/>
      <c r="T30" s="13"/>
      <c r="U30" s="227" t="s">
        <v>58</v>
      </c>
      <c r="V30" s="229" t="e">
        <f>②住宅用途!#REF!</f>
        <v>#REF!</v>
      </c>
      <c r="W30" s="13" t="s">
        <v>263</v>
      </c>
      <c r="X30" s="198" t="s">
        <v>53</v>
      </c>
      <c r="Y30" s="6"/>
      <c r="Z30" s="6"/>
      <c r="AA30" s="11"/>
      <c r="AB30" s="231"/>
      <c r="AC30" s="231"/>
    </row>
    <row r="31" spans="3:33" ht="17.25" customHeight="1">
      <c r="C31" s="9"/>
      <c r="D31" s="6"/>
      <c r="E31" s="6" t="s">
        <v>231</v>
      </c>
      <c r="F31" s="6"/>
      <c r="G31" s="6"/>
      <c r="H31" s="6"/>
      <c r="I31" s="6"/>
      <c r="J31" s="6"/>
      <c r="K31" s="6"/>
      <c r="L31" s="6"/>
      <c r="M31" s="6"/>
      <c r="N31" s="6"/>
      <c r="O31" s="6"/>
      <c r="P31" s="6"/>
      <c r="Q31" s="6"/>
      <c r="R31" s="6"/>
      <c r="S31" s="6"/>
      <c r="T31" s="6"/>
      <c r="U31" s="6"/>
      <c r="V31" s="12"/>
      <c r="W31" s="12"/>
      <c r="X31" s="198"/>
      <c r="Y31" s="12"/>
      <c r="Z31" s="83" t="e">
        <f>②住宅用途!#REF!</f>
        <v>#REF!</v>
      </c>
      <c r="AA31" s="11"/>
      <c r="AB31" s="231"/>
      <c r="AC31" s="231"/>
    </row>
    <row r="32" spans="3:33" ht="17.25" customHeight="1">
      <c r="C32" s="9"/>
      <c r="D32" s="6"/>
      <c r="E32" s="6"/>
      <c r="F32" s="6" t="s">
        <v>910</v>
      </c>
      <c r="G32" s="6"/>
      <c r="H32" s="6"/>
      <c r="I32" s="6"/>
      <c r="J32" s="6"/>
      <c r="K32" s="6"/>
      <c r="L32" s="6"/>
      <c r="M32" s="6"/>
      <c r="N32" s="6"/>
      <c r="O32" s="6"/>
      <c r="P32" s="6"/>
      <c r="Q32" s="6"/>
      <c r="R32" s="6"/>
      <c r="S32" s="6"/>
      <c r="T32" s="6"/>
      <c r="U32" s="6"/>
      <c r="V32" s="12"/>
      <c r="W32" s="12"/>
      <c r="X32" s="198"/>
      <c r="Y32" s="12"/>
      <c r="Z32" s="12"/>
      <c r="AA32" s="11"/>
      <c r="AB32" s="231"/>
      <c r="AC32" s="231"/>
    </row>
    <row r="33" spans="3:33" ht="17.25" customHeight="1" thickBot="1">
      <c r="C33" s="9"/>
      <c r="D33" s="6"/>
      <c r="E33" s="6"/>
      <c r="F33" s="6"/>
      <c r="G33" s="227" t="s">
        <v>58</v>
      </c>
      <c r="H33" s="193" t="e">
        <f>IF(AND(②住宅用途!#REF!=②住宅用途!AI23,②住宅用途!#REF!=②住宅用途!AI23),AE35,IF(②住宅用途!#REF!=②住宅用途!AI23,②住宅用途!#REF!,IF(②住宅用途!#REF!=②住宅用途!AI23,②住宅用途!#REF!,"")))</f>
        <v>#REF!</v>
      </c>
      <c r="I33" s="15"/>
      <c r="J33" s="193"/>
      <c r="K33" s="193"/>
      <c r="L33" s="193"/>
      <c r="M33" s="193"/>
      <c r="N33" s="193"/>
      <c r="O33" s="193"/>
      <c r="P33" s="193"/>
      <c r="Q33" s="193"/>
      <c r="R33" s="193"/>
      <c r="S33" s="193"/>
      <c r="T33" s="193"/>
      <c r="U33" s="193"/>
      <c r="V33" s="193"/>
      <c r="W33" s="193"/>
      <c r="X33" s="198" t="s">
        <v>53</v>
      </c>
      <c r="Y33" s="6"/>
      <c r="Z33" s="6"/>
      <c r="AA33" s="11"/>
      <c r="AB33" s="231"/>
      <c r="AC33" s="231"/>
      <c r="AE33" s="213" t="s">
        <v>1011</v>
      </c>
      <c r="AG33" s="230" t="e">
        <f>IF(H33=AE33,1,"")</f>
        <v>#REF!</v>
      </c>
    </row>
    <row r="34" spans="3:33" ht="17.25" customHeight="1">
      <c r="C34" s="9"/>
      <c r="D34" s="6"/>
      <c r="E34" s="6"/>
      <c r="F34" s="6" t="s">
        <v>911</v>
      </c>
      <c r="G34" s="6"/>
      <c r="H34" s="6"/>
      <c r="I34" s="6"/>
      <c r="J34" s="6"/>
      <c r="K34" s="6"/>
      <c r="L34" s="84"/>
      <c r="M34" s="84"/>
      <c r="N34" s="84"/>
      <c r="O34" s="84"/>
      <c r="P34" s="84"/>
      <c r="Q34" s="84"/>
      <c r="R34" s="84"/>
      <c r="S34" s="84"/>
      <c r="T34" s="84"/>
      <c r="U34" s="84"/>
      <c r="V34" s="84"/>
      <c r="W34" s="84"/>
      <c r="X34" s="199"/>
      <c r="Y34" s="6"/>
      <c r="Z34" s="84"/>
      <c r="AA34" s="11"/>
      <c r="AB34" s="231"/>
      <c r="AC34" s="231"/>
      <c r="AE34" s="212" t="s">
        <v>1013</v>
      </c>
      <c r="AG34" s="204" t="e">
        <f>IF(H33=AE34,2,"")</f>
        <v>#REF!</v>
      </c>
    </row>
    <row r="35" spans="3:33" ht="17.25" customHeight="1" thickBot="1">
      <c r="C35" s="9"/>
      <c r="D35" s="6"/>
      <c r="E35" s="6"/>
      <c r="F35" s="6"/>
      <c r="G35" s="227" t="s">
        <v>58</v>
      </c>
      <c r="H35" s="191" t="e">
        <f>IF(②住宅用途!#REF!=②住宅用途!AI23,②住宅用途!#REF!,IF(②住宅用途!#REF!=②住宅用途!AI23,②住宅用途!#REF!,""))</f>
        <v>#REF!</v>
      </c>
      <c r="I35" s="15"/>
      <c r="J35" s="15"/>
      <c r="K35" s="15"/>
      <c r="L35" s="15"/>
      <c r="M35" s="15"/>
      <c r="N35" s="15"/>
      <c r="O35" s="15"/>
      <c r="P35" s="15"/>
      <c r="Q35" s="15"/>
      <c r="R35" s="15"/>
      <c r="S35" s="15"/>
      <c r="T35" s="15"/>
      <c r="U35" s="15"/>
      <c r="V35" s="15"/>
      <c r="W35" s="15"/>
      <c r="X35" s="198" t="s">
        <v>53</v>
      </c>
      <c r="Y35" s="6"/>
      <c r="Z35" s="6"/>
      <c r="AA35" s="11"/>
      <c r="AB35" s="231"/>
      <c r="AC35" s="231"/>
      <c r="AE35" s="214" t="s">
        <v>1012</v>
      </c>
      <c r="AG35" s="204" t="e">
        <f>IF(H33=AE35,3,"")</f>
        <v>#REF!</v>
      </c>
    </row>
    <row r="36" spans="3:33" ht="17.25" customHeight="1">
      <c r="C36" s="9"/>
      <c r="D36" s="6"/>
      <c r="E36" s="6"/>
      <c r="F36" s="6" t="s">
        <v>998</v>
      </c>
      <c r="G36" s="6"/>
      <c r="H36" s="6"/>
      <c r="I36" s="6"/>
      <c r="J36" s="6"/>
      <c r="K36" s="6"/>
      <c r="L36" s="6"/>
      <c r="M36" s="6"/>
      <c r="N36" s="6"/>
      <c r="O36" s="6"/>
      <c r="P36" s="6"/>
      <c r="Q36" s="6"/>
      <c r="R36" s="6"/>
      <c r="S36" s="6"/>
      <c r="T36" s="6"/>
      <c r="U36" s="6"/>
      <c r="V36" s="6"/>
      <c r="W36" s="6"/>
      <c r="X36" s="194"/>
      <c r="Y36" s="6"/>
      <c r="Z36" s="6"/>
      <c r="AA36" s="11"/>
      <c r="AB36" s="231"/>
      <c r="AC36" s="231"/>
      <c r="AE36" s="153" t="s">
        <v>267</v>
      </c>
      <c r="AG36" s="204" t="e">
        <f>IF(SUM(AG33:AG35)=0,"",SUM(AG33:AG35))</f>
        <v>#REF!</v>
      </c>
    </row>
    <row r="37" spans="3:33" ht="17.25" customHeight="1">
      <c r="C37" s="9"/>
      <c r="D37" s="6"/>
      <c r="E37" s="6"/>
      <c r="F37" s="6"/>
      <c r="G37" s="227" t="s">
        <v>58</v>
      </c>
      <c r="H37" s="192" t="e">
        <f>IF(②住宅用途!#REF!=②住宅用途!AI23,②住宅用途!#REF!,IF(②住宅用途!#REF!=②住宅用途!AI23,②住宅用途!#REF!,""))</f>
        <v>#REF!</v>
      </c>
      <c r="I37" s="15"/>
      <c r="J37" s="15"/>
      <c r="K37" s="15"/>
      <c r="L37" s="15"/>
      <c r="M37" s="15"/>
      <c r="N37" s="15"/>
      <c r="O37" s="15"/>
      <c r="P37" s="15"/>
      <c r="Q37" s="15"/>
      <c r="R37" s="15"/>
      <c r="S37" s="15"/>
      <c r="T37" s="15"/>
      <c r="U37" s="15"/>
      <c r="V37" s="15"/>
      <c r="W37" s="15"/>
      <c r="X37" s="198" t="s">
        <v>53</v>
      </c>
      <c r="Y37" s="6"/>
      <c r="Z37" s="6"/>
      <c r="AA37" s="11"/>
      <c r="AB37" s="231"/>
      <c r="AC37" s="231"/>
    </row>
    <row r="38" spans="3:33" ht="17.25" customHeight="1" thickBot="1">
      <c r="C38" s="186"/>
      <c r="D38" s="187" t="s">
        <v>902</v>
      </c>
      <c r="E38" s="6"/>
      <c r="F38" s="187"/>
      <c r="G38" s="187"/>
      <c r="H38" s="187"/>
      <c r="I38" s="187"/>
      <c r="J38" s="187"/>
      <c r="K38" s="187"/>
      <c r="L38" s="187"/>
      <c r="M38" s="187"/>
      <c r="N38" s="187"/>
      <c r="O38" s="6"/>
      <c r="P38" s="6"/>
      <c r="Q38" s="6"/>
      <c r="R38" s="6"/>
      <c r="S38" s="6"/>
      <c r="T38" s="6"/>
      <c r="U38" s="6"/>
      <c r="V38" s="6"/>
      <c r="W38" s="6"/>
      <c r="X38" s="194"/>
      <c r="Y38" s="6"/>
      <c r="Z38" s="6"/>
      <c r="AA38" s="11"/>
      <c r="AB38" s="231"/>
      <c r="AC38" s="231"/>
      <c r="AE38" s="214" t="s">
        <v>995</v>
      </c>
      <c r="AF38" s="4"/>
      <c r="AG38" s="204" t="e">
        <f>IF(H35=AE38,1,"")</f>
        <v>#REF!</v>
      </c>
    </row>
    <row r="39" spans="3:33" ht="17.25" customHeight="1">
      <c r="C39" s="9"/>
      <c r="D39" s="6"/>
      <c r="E39" s="6" t="s">
        <v>232</v>
      </c>
      <c r="F39" s="6"/>
      <c r="G39" s="6"/>
      <c r="H39" s="6"/>
      <c r="I39" s="6"/>
      <c r="J39" s="6"/>
      <c r="K39" s="6"/>
      <c r="L39" s="6"/>
      <c r="M39" s="6"/>
      <c r="N39" s="6"/>
      <c r="O39" s="6"/>
      <c r="P39" s="6"/>
      <c r="Q39" s="6"/>
      <c r="R39" s="6"/>
      <c r="S39" s="6"/>
      <c r="T39" s="6"/>
      <c r="U39" s="6"/>
      <c r="V39" s="12"/>
      <c r="W39" s="12"/>
      <c r="X39" s="198"/>
      <c r="Y39" s="12"/>
      <c r="Z39" s="83" t="e">
        <f>②住宅用途!#REF!</f>
        <v>#REF!</v>
      </c>
      <c r="AA39" s="11"/>
      <c r="AB39" s="231"/>
      <c r="AC39" s="231"/>
      <c r="AE39" s="212" t="s">
        <v>920</v>
      </c>
      <c r="AF39" s="226"/>
      <c r="AG39" s="204" t="e">
        <f>IF(H35=AE39,2,"")</f>
        <v>#REF!</v>
      </c>
    </row>
    <row r="40" spans="3:33" ht="17.25" customHeight="1">
      <c r="C40" s="9"/>
      <c r="D40" s="6"/>
      <c r="E40" s="6"/>
      <c r="F40" s="981" t="s">
        <v>999</v>
      </c>
      <c r="G40" s="981"/>
      <c r="H40" s="981"/>
      <c r="I40" s="981"/>
      <c r="J40" s="981"/>
      <c r="K40" s="981"/>
      <c r="L40" s="981"/>
      <c r="M40" s="981"/>
      <c r="N40" s="981"/>
      <c r="O40" s="981"/>
      <c r="P40" s="227"/>
      <c r="Q40" s="6"/>
      <c r="R40" s="6"/>
      <c r="S40" s="13"/>
      <c r="T40" s="982" t="e">
        <f>②住宅用途!#REF!</f>
        <v>#REF!</v>
      </c>
      <c r="U40" s="982"/>
      <c r="V40" s="982"/>
      <c r="W40" s="6" t="s">
        <v>56</v>
      </c>
      <c r="X40" s="194"/>
      <c r="Y40" s="6"/>
      <c r="Z40" s="6"/>
      <c r="AA40" s="11"/>
      <c r="AB40" s="231"/>
      <c r="AC40" s="231"/>
      <c r="AE40" s="153" t="s">
        <v>267</v>
      </c>
      <c r="AG40" s="204" t="e">
        <f>IF(SUM(AG38:AG39)=0,"",SUM(AG38:AG39))</f>
        <v>#REF!</v>
      </c>
    </row>
    <row r="41" spans="3:33" ht="17.25" customHeight="1">
      <c r="C41" s="9"/>
      <c r="D41" s="6"/>
      <c r="E41" s="6" t="s">
        <v>914</v>
      </c>
      <c r="F41" s="6"/>
      <c r="G41" s="6"/>
      <c r="H41" s="6"/>
      <c r="I41" s="6"/>
      <c r="J41" s="6"/>
      <c r="K41" s="6"/>
      <c r="L41" s="6"/>
      <c r="M41" s="6"/>
      <c r="N41" s="6"/>
      <c r="O41" s="6"/>
      <c r="P41" s="6"/>
      <c r="Q41" s="6"/>
      <c r="R41" s="6"/>
      <c r="S41" s="6"/>
      <c r="T41" s="6"/>
      <c r="U41" s="6"/>
      <c r="V41" s="12"/>
      <c r="W41" s="12"/>
      <c r="X41" s="198"/>
      <c r="Y41" s="12"/>
      <c r="Z41" s="83" t="e">
        <f>②住宅用途!#REF!</f>
        <v>#REF!</v>
      </c>
      <c r="AA41" s="14"/>
      <c r="AB41" s="231"/>
      <c r="AC41" s="231"/>
    </row>
    <row r="42" spans="3:33" ht="17.25" customHeight="1" thickBot="1">
      <c r="C42" s="9"/>
      <c r="D42" s="6"/>
      <c r="E42" s="6"/>
      <c r="F42" s="6" t="s">
        <v>915</v>
      </c>
      <c r="G42" s="6"/>
      <c r="H42" s="6"/>
      <c r="I42" s="6"/>
      <c r="J42" s="6"/>
      <c r="K42" s="6"/>
      <c r="L42" s="6"/>
      <c r="M42" s="6"/>
      <c r="N42" s="85"/>
      <c r="O42" s="6"/>
      <c r="P42" s="6"/>
      <c r="Q42" s="6"/>
      <c r="R42" s="6"/>
      <c r="S42" s="6"/>
      <c r="T42" s="6"/>
      <c r="U42" s="227" t="s">
        <v>58</v>
      </c>
      <c r="V42" s="229" t="e">
        <f>②住宅用途!#REF!</f>
        <v>#REF!</v>
      </c>
      <c r="W42" s="13" t="s">
        <v>994</v>
      </c>
      <c r="X42" s="198" t="s">
        <v>53</v>
      </c>
      <c r="Y42" s="6"/>
      <c r="Z42" s="227"/>
      <c r="AA42" s="11"/>
      <c r="AB42" s="231"/>
      <c r="AC42" s="231"/>
      <c r="AE42" s="216" t="s">
        <v>996</v>
      </c>
      <c r="AG42" s="204" t="e">
        <f>IF(H37=AE42,1,"")</f>
        <v>#REF!</v>
      </c>
    </row>
    <row r="43" spans="3:33" ht="17.25" customHeight="1">
      <c r="C43" s="9"/>
      <c r="D43" s="6"/>
      <c r="E43" s="6"/>
      <c r="F43" s="6" t="s">
        <v>913</v>
      </c>
      <c r="G43" s="6"/>
      <c r="H43" s="6"/>
      <c r="I43" s="6"/>
      <c r="J43" s="6"/>
      <c r="K43" s="6"/>
      <c r="L43" s="6"/>
      <c r="M43" s="6"/>
      <c r="N43" s="85"/>
      <c r="O43" s="6"/>
      <c r="P43" s="6"/>
      <c r="Q43" s="6"/>
      <c r="R43" s="12"/>
      <c r="S43" s="12"/>
      <c r="T43" s="12"/>
      <c r="U43" s="227" t="s">
        <v>58</v>
      </c>
      <c r="V43" s="229" t="e">
        <f>②住宅用途!#REF!</f>
        <v>#REF!</v>
      </c>
      <c r="W43" s="13" t="s">
        <v>994</v>
      </c>
      <c r="X43" s="198" t="s">
        <v>53</v>
      </c>
      <c r="Y43" s="6"/>
      <c r="Z43" s="6"/>
      <c r="AA43" s="11"/>
      <c r="AB43" s="231"/>
      <c r="AC43" s="231"/>
      <c r="AE43" s="215" t="s">
        <v>997</v>
      </c>
      <c r="AG43" s="204" t="e">
        <f>IF(H37=AE43,2,"")</f>
        <v>#REF!</v>
      </c>
    </row>
    <row r="44" spans="3:33" ht="17.25" customHeight="1">
      <c r="C44" s="9"/>
      <c r="D44" s="6"/>
      <c r="E44" s="6"/>
      <c r="F44" s="6" t="s">
        <v>912</v>
      </c>
      <c r="G44" s="6"/>
      <c r="H44" s="6"/>
      <c r="I44" s="6"/>
      <c r="J44" s="6"/>
      <c r="K44" s="6"/>
      <c r="L44" s="6"/>
      <c r="M44" s="6"/>
      <c r="N44" s="85"/>
      <c r="O44" s="6"/>
      <c r="P44" s="6"/>
      <c r="Q44" s="6"/>
      <c r="R44" s="12"/>
      <c r="S44" s="12"/>
      <c r="T44" s="12"/>
      <c r="U44" s="227" t="s">
        <v>58</v>
      </c>
      <c r="V44" s="229" t="e">
        <f>②住宅用途!#REF!</f>
        <v>#REF!</v>
      </c>
      <c r="W44" s="13" t="s">
        <v>994</v>
      </c>
      <c r="X44" s="198" t="s">
        <v>53</v>
      </c>
      <c r="Y44" s="6"/>
      <c r="Z44" s="6"/>
      <c r="AA44" s="11"/>
      <c r="AB44" s="231"/>
      <c r="AC44" s="231"/>
      <c r="AE44" s="153" t="s">
        <v>267</v>
      </c>
      <c r="AG44" s="204" t="e">
        <f>IF(SUM(AG42:AG43)=0,"",SUM(AG42:AG43))</f>
        <v>#REF!</v>
      </c>
    </row>
    <row r="45" spans="3:33" ht="5.0999999999999996" customHeight="1">
      <c r="C45" s="51"/>
      <c r="D45" s="49"/>
      <c r="E45" s="49"/>
      <c r="F45" s="49"/>
      <c r="G45" s="49"/>
      <c r="H45" s="49"/>
      <c r="I45" s="49"/>
      <c r="J45" s="49"/>
      <c r="K45" s="49"/>
      <c r="L45" s="49"/>
      <c r="M45" s="49"/>
      <c r="N45" s="217"/>
      <c r="O45" s="49"/>
      <c r="P45" s="49"/>
      <c r="Q45" s="36"/>
      <c r="R45" s="36"/>
      <c r="S45" s="36"/>
      <c r="T45" s="36"/>
      <c r="U45" s="36"/>
      <c r="V45" s="36"/>
      <c r="W45" s="36"/>
      <c r="X45" s="218"/>
      <c r="Y45" s="36"/>
      <c r="Z45" s="219"/>
      <c r="AA45" s="190"/>
      <c r="AB45" s="231"/>
      <c r="AC45" s="231"/>
    </row>
    <row r="46" spans="3:33" ht="7.5" customHeight="1">
      <c r="C46" s="983"/>
      <c r="D46" s="983"/>
      <c r="E46" s="983"/>
      <c r="F46" s="983"/>
      <c r="G46" s="983"/>
      <c r="H46" s="983"/>
      <c r="I46" s="983"/>
      <c r="J46" s="983"/>
      <c r="K46" s="983"/>
      <c r="L46" s="983"/>
      <c r="M46" s="983"/>
      <c r="N46" s="983"/>
      <c r="O46" s="983"/>
      <c r="P46" s="983"/>
      <c r="Q46" s="983"/>
      <c r="R46" s="983"/>
      <c r="S46" s="983"/>
      <c r="T46" s="983"/>
      <c r="U46" s="983"/>
      <c r="V46" s="983"/>
      <c r="W46" s="983"/>
      <c r="X46" s="983"/>
      <c r="Y46" s="983"/>
      <c r="Z46" s="983"/>
      <c r="AA46" s="983"/>
      <c r="AB46" s="231"/>
      <c r="AC46" s="231"/>
    </row>
  </sheetData>
  <mergeCells count="19">
    <mergeCell ref="C46:AA46"/>
    <mergeCell ref="T17:X17"/>
    <mergeCell ref="J20:L20"/>
    <mergeCell ref="T20:V20"/>
    <mergeCell ref="J21:L21"/>
    <mergeCell ref="T21:V21"/>
    <mergeCell ref="J22:L22"/>
    <mergeCell ref="J17:L17"/>
    <mergeCell ref="J8:M8"/>
    <mergeCell ref="P8:Q8"/>
    <mergeCell ref="J14:L14"/>
    <mergeCell ref="F40:O40"/>
    <mergeCell ref="T40:V40"/>
    <mergeCell ref="C1:AA1"/>
    <mergeCell ref="J4:Z4"/>
    <mergeCell ref="J5:Z5"/>
    <mergeCell ref="J6:Z6"/>
    <mergeCell ref="J7:M7"/>
    <mergeCell ref="T7:W7"/>
  </mergeCells>
  <phoneticPr fontId="2"/>
  <conditionalFormatting sqref="T17">
    <cfRule type="expression" dxfId="0" priority="285">
      <formula>$T$17&lt;&gt;""</formula>
    </cfRule>
  </conditionalFormatting>
  <pageMargins left="0.51181102362204722" right="0.51181102362204722" top="0.59055118110236227" bottom="0.59055118110236227"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59999389629810485"/>
  </sheetPr>
  <dimension ref="A1:L708"/>
  <sheetViews>
    <sheetView zoomScaleNormal="100" workbookViewId="0">
      <selection activeCell="B1" sqref="B1"/>
    </sheetView>
  </sheetViews>
  <sheetFormatPr defaultColWidth="9" defaultRowHeight="23.25" customHeight="1"/>
  <cols>
    <col min="1" max="1" width="5.09765625" style="144" customWidth="1"/>
    <col min="2" max="3" width="9" style="144"/>
    <col min="4" max="4" width="25.5" style="280" customWidth="1"/>
    <col min="5" max="5" width="17.59765625" style="144" customWidth="1"/>
    <col min="6" max="6" width="17.59765625" style="153" customWidth="1"/>
    <col min="7" max="7" width="18.19921875" style="153" customWidth="1"/>
    <col min="8" max="8" width="18.19921875" style="202" customWidth="1"/>
    <col min="9" max="9" width="9" style="144"/>
    <col min="10" max="10" width="9.09765625" style="144" customWidth="1"/>
    <col min="11" max="11" width="16.59765625" style="144" customWidth="1"/>
    <col min="12" max="16384" width="9" style="144"/>
  </cols>
  <sheetData>
    <row r="1" spans="1:11" ht="23.25" customHeight="1">
      <c r="E1" s="144" t="s">
        <v>849</v>
      </c>
      <c r="F1" s="153" t="s">
        <v>848</v>
      </c>
    </row>
    <row r="2" spans="1:11" ht="23.25" customHeight="1">
      <c r="A2" s="145" t="s">
        <v>993</v>
      </c>
      <c r="B2" s="142">
        <v>1</v>
      </c>
      <c r="C2" s="994">
        <v>1</v>
      </c>
      <c r="D2" s="281" t="s">
        <v>715</v>
      </c>
      <c r="E2" s="115" t="e">
        <f>IF(F2=0,"",F2)</f>
        <v>#REF!</v>
      </c>
      <c r="F2" s="140" t="e">
        <f>#REF!</f>
        <v>#REF!</v>
      </c>
      <c r="G2" s="120" t="s">
        <v>282</v>
      </c>
      <c r="H2" s="112" t="s">
        <v>716</v>
      </c>
    </row>
    <row r="3" spans="1:11" ht="23.25" customHeight="1">
      <c r="A3" s="145"/>
      <c r="B3" s="142">
        <v>2</v>
      </c>
      <c r="C3" s="994"/>
      <c r="D3" s="281" t="s">
        <v>717</v>
      </c>
      <c r="E3" s="118">
        <f t="shared" ref="E3:E53" si="0">IF(F3=0,"",F3)</f>
        <v>2020</v>
      </c>
      <c r="F3" s="141">
        <v>2020</v>
      </c>
      <c r="G3" s="120" t="s">
        <v>282</v>
      </c>
      <c r="H3" s="112" t="s">
        <v>718</v>
      </c>
    </row>
    <row r="4" spans="1:11" ht="23.25" customHeight="1">
      <c r="A4" s="145"/>
      <c r="B4" s="142">
        <v>3</v>
      </c>
      <c r="C4" s="994"/>
      <c r="D4" s="281" t="s">
        <v>719</v>
      </c>
      <c r="E4" s="221"/>
      <c r="F4" s="222"/>
      <c r="G4" s="120" t="s">
        <v>850</v>
      </c>
      <c r="H4" s="112" t="s">
        <v>851</v>
      </c>
    </row>
    <row r="5" spans="1:11" ht="23.25" customHeight="1">
      <c r="A5" s="145"/>
      <c r="B5" s="142">
        <v>4</v>
      </c>
      <c r="C5" s="994"/>
      <c r="D5" s="281" t="s">
        <v>720</v>
      </c>
      <c r="E5" s="118" t="e">
        <f>F5</f>
        <v>#REF!</v>
      </c>
      <c r="F5" s="141" t="e">
        <f>#REF!</f>
        <v>#REF!</v>
      </c>
      <c r="G5" s="116" t="s">
        <v>1099</v>
      </c>
      <c r="H5" s="112" t="s">
        <v>724</v>
      </c>
      <c r="I5" s="314" t="s">
        <v>1065</v>
      </c>
      <c r="J5" s="144" t="s">
        <v>1097</v>
      </c>
      <c r="K5" s="320" t="s">
        <v>1100</v>
      </c>
    </row>
    <row r="6" spans="1:11" ht="23.25" customHeight="1">
      <c r="A6" s="145"/>
      <c r="B6" s="142">
        <v>5</v>
      </c>
      <c r="C6" s="994"/>
      <c r="D6" s="281" t="s">
        <v>722</v>
      </c>
      <c r="E6" s="118" t="e">
        <f>F6</f>
        <v>#REF!</v>
      </c>
      <c r="F6" s="141" t="e">
        <f>#REF!</f>
        <v>#REF!</v>
      </c>
      <c r="G6" s="120" t="s">
        <v>1098</v>
      </c>
      <c r="H6" s="112" t="s">
        <v>721</v>
      </c>
      <c r="I6" s="314" t="s">
        <v>1065</v>
      </c>
      <c r="J6" s="144" t="s">
        <v>1097</v>
      </c>
      <c r="K6" s="320" t="s">
        <v>1101</v>
      </c>
    </row>
    <row r="7" spans="1:11" ht="23.25" customHeight="1">
      <c r="A7" s="145"/>
      <c r="B7" s="142">
        <v>6</v>
      </c>
      <c r="C7" s="994"/>
      <c r="D7" s="282" t="s">
        <v>91</v>
      </c>
      <c r="E7" s="115" t="e">
        <f t="shared" si="0"/>
        <v>#REF!</v>
      </c>
      <c r="F7" s="146" t="e">
        <f>#REF!</f>
        <v>#REF!</v>
      </c>
      <c r="G7" s="120" t="s">
        <v>319</v>
      </c>
      <c r="H7" s="112"/>
    </row>
    <row r="8" spans="1:11" ht="23.25" customHeight="1">
      <c r="A8" s="145"/>
      <c r="B8" s="142">
        <v>7</v>
      </c>
      <c r="C8" s="994"/>
      <c r="D8" s="282" t="s">
        <v>92</v>
      </c>
      <c r="E8" s="115" t="e">
        <f t="shared" si="0"/>
        <v>#REF!</v>
      </c>
      <c r="F8" s="146" t="e">
        <f>#REF!</f>
        <v>#REF!</v>
      </c>
      <c r="G8" s="120" t="s">
        <v>319</v>
      </c>
      <c r="H8" s="112" t="s">
        <v>725</v>
      </c>
    </row>
    <row r="9" spans="1:11" ht="23.25" customHeight="1">
      <c r="A9" s="145"/>
      <c r="B9" s="142">
        <v>8</v>
      </c>
      <c r="C9" s="994"/>
      <c r="D9" s="282" t="s">
        <v>93</v>
      </c>
      <c r="E9" s="115" t="e">
        <f t="shared" si="0"/>
        <v>#REF!</v>
      </c>
      <c r="F9" s="146" t="e">
        <f>#REF!</f>
        <v>#REF!</v>
      </c>
      <c r="G9" s="120" t="s">
        <v>319</v>
      </c>
      <c r="H9" s="112"/>
    </row>
    <row r="10" spans="1:11" ht="23.25" customHeight="1">
      <c r="A10" s="145"/>
      <c r="B10" s="142">
        <v>9</v>
      </c>
      <c r="C10" s="994"/>
      <c r="D10" s="282" t="s">
        <v>94</v>
      </c>
      <c r="E10" s="115" t="e">
        <f t="shared" si="0"/>
        <v>#REF!</v>
      </c>
      <c r="F10" s="146" t="e">
        <f>#REF!</f>
        <v>#REF!</v>
      </c>
      <c r="G10" s="120" t="s">
        <v>319</v>
      </c>
      <c r="H10" s="112"/>
    </row>
    <row r="11" spans="1:11" ht="23.25" customHeight="1">
      <c r="A11" s="145"/>
      <c r="B11" s="142">
        <v>10</v>
      </c>
      <c r="C11" s="994"/>
      <c r="D11" s="282" t="s">
        <v>95</v>
      </c>
      <c r="E11" s="115" t="e">
        <f t="shared" si="0"/>
        <v>#REF!</v>
      </c>
      <c r="F11" s="99" t="e">
        <f>#REF!</f>
        <v>#REF!</v>
      </c>
      <c r="G11" s="120" t="s">
        <v>319</v>
      </c>
      <c r="H11" s="112" t="s">
        <v>725</v>
      </c>
    </row>
    <row r="12" spans="1:11" ht="23.25" customHeight="1">
      <c r="A12" s="145"/>
      <c r="B12" s="142">
        <v>11</v>
      </c>
      <c r="C12" s="994"/>
      <c r="D12" s="282" t="s">
        <v>96</v>
      </c>
      <c r="E12" s="115" t="e">
        <f t="shared" si="0"/>
        <v>#REF!</v>
      </c>
      <c r="F12" s="140" t="e">
        <f>#REF!</f>
        <v>#REF!</v>
      </c>
      <c r="G12" s="120" t="s">
        <v>319</v>
      </c>
      <c r="H12" s="112"/>
    </row>
    <row r="13" spans="1:11" ht="23.25" customHeight="1">
      <c r="A13" s="145"/>
      <c r="B13" s="142">
        <v>12</v>
      </c>
      <c r="C13" s="994"/>
      <c r="D13" s="282" t="s">
        <v>97</v>
      </c>
      <c r="E13" s="115" t="e">
        <f t="shared" si="0"/>
        <v>#REF!</v>
      </c>
      <c r="F13" s="140" t="e">
        <f>#REF!</f>
        <v>#REF!</v>
      </c>
      <c r="G13" s="120" t="s">
        <v>319</v>
      </c>
      <c r="H13" s="112"/>
    </row>
    <row r="14" spans="1:11" ht="23.25" customHeight="1">
      <c r="A14" s="145"/>
      <c r="B14" s="142">
        <v>13</v>
      </c>
      <c r="C14" s="994"/>
      <c r="D14" s="282" t="s">
        <v>98</v>
      </c>
      <c r="E14" s="115" t="e">
        <f t="shared" si="0"/>
        <v>#REF!</v>
      </c>
      <c r="F14" s="147" t="e">
        <f>#REF!</f>
        <v>#REF!</v>
      </c>
      <c r="G14" s="120" t="s">
        <v>319</v>
      </c>
      <c r="H14" s="112" t="s">
        <v>725</v>
      </c>
    </row>
    <row r="15" spans="1:11" ht="23.25" customHeight="1">
      <c r="A15" s="145"/>
      <c r="B15" s="142">
        <v>14</v>
      </c>
      <c r="C15" s="994"/>
      <c r="D15" s="282" t="s">
        <v>99</v>
      </c>
      <c r="E15" s="115" t="e">
        <f t="shared" si="0"/>
        <v>#REF!</v>
      </c>
      <c r="F15" s="140" t="e">
        <f>#REF!</f>
        <v>#REF!</v>
      </c>
      <c r="G15" s="120" t="s">
        <v>319</v>
      </c>
      <c r="H15" s="112"/>
    </row>
    <row r="16" spans="1:11" ht="23.25" customHeight="1">
      <c r="A16" s="145"/>
      <c r="B16" s="142">
        <v>15</v>
      </c>
      <c r="C16" s="994"/>
      <c r="D16" s="282" t="s">
        <v>100</v>
      </c>
      <c r="E16" s="115" t="e">
        <f t="shared" si="0"/>
        <v>#REF!</v>
      </c>
      <c r="F16" s="140" t="e">
        <f>#REF!</f>
        <v>#REF!</v>
      </c>
      <c r="G16" s="120" t="s">
        <v>319</v>
      </c>
      <c r="H16" s="112"/>
    </row>
    <row r="17" spans="1:8" ht="23.25" customHeight="1">
      <c r="A17" s="145"/>
      <c r="B17" s="142">
        <v>16</v>
      </c>
      <c r="C17" s="994"/>
      <c r="D17" s="282" t="s">
        <v>101</v>
      </c>
      <c r="E17" s="115" t="e">
        <f t="shared" si="0"/>
        <v>#REF!</v>
      </c>
      <c r="F17" s="140" t="e">
        <f>#REF!</f>
        <v>#REF!</v>
      </c>
      <c r="G17" s="120" t="s">
        <v>319</v>
      </c>
      <c r="H17" s="112"/>
    </row>
    <row r="18" spans="1:8" ht="23.25" customHeight="1">
      <c r="A18" s="145"/>
      <c r="B18" s="142">
        <v>17</v>
      </c>
      <c r="C18" s="994">
        <v>2</v>
      </c>
      <c r="D18" s="282" t="s">
        <v>102</v>
      </c>
      <c r="E18" s="115" t="e">
        <f t="shared" si="0"/>
        <v>#REF!</v>
      </c>
      <c r="F18" s="140" t="e">
        <f>#REF!</f>
        <v>#REF!</v>
      </c>
      <c r="G18" s="120" t="s">
        <v>319</v>
      </c>
      <c r="H18" s="112"/>
    </row>
    <row r="19" spans="1:8" ht="23.25" customHeight="1">
      <c r="A19" s="145"/>
      <c r="B19" s="142">
        <v>18</v>
      </c>
      <c r="C19" s="994"/>
      <c r="D19" s="282" t="s">
        <v>103</v>
      </c>
      <c r="E19" s="115" t="e">
        <f t="shared" si="0"/>
        <v>#REF!</v>
      </c>
      <c r="F19" s="140" t="e">
        <f>#REF!</f>
        <v>#REF!</v>
      </c>
      <c r="G19" s="120" t="s">
        <v>319</v>
      </c>
      <c r="H19" s="112"/>
    </row>
    <row r="20" spans="1:8" ht="23.25" customHeight="1">
      <c r="A20" s="145"/>
      <c r="B20" s="142">
        <v>19</v>
      </c>
      <c r="C20" s="994">
        <v>3</v>
      </c>
      <c r="D20" s="282" t="s">
        <v>104</v>
      </c>
      <c r="E20" s="118" t="e">
        <f>F20</f>
        <v>#REF!</v>
      </c>
      <c r="F20" s="141" t="e">
        <f>#REF!</f>
        <v>#REF!</v>
      </c>
      <c r="G20" s="120" t="s">
        <v>726</v>
      </c>
      <c r="H20" s="112" t="s">
        <v>727</v>
      </c>
    </row>
    <row r="21" spans="1:8" ht="23.25" customHeight="1">
      <c r="A21" s="145"/>
      <c r="B21" s="142">
        <v>20</v>
      </c>
      <c r="C21" s="994"/>
      <c r="D21" s="282" t="s">
        <v>21</v>
      </c>
      <c r="E21" s="115" t="e">
        <f t="shared" si="0"/>
        <v>#REF!</v>
      </c>
      <c r="F21" s="141" t="e">
        <f>#REF!</f>
        <v>#REF!</v>
      </c>
      <c r="G21" s="120" t="s">
        <v>278</v>
      </c>
      <c r="H21" s="112" t="s">
        <v>728</v>
      </c>
    </row>
    <row r="22" spans="1:8" ht="23.25" customHeight="1">
      <c r="A22" s="145"/>
      <c r="B22" s="142">
        <v>21</v>
      </c>
      <c r="C22" s="994"/>
      <c r="D22" s="282" t="s">
        <v>22</v>
      </c>
      <c r="E22" s="115" t="e">
        <f t="shared" si="0"/>
        <v>#REF!</v>
      </c>
      <c r="F22" s="141" t="e">
        <f>#REF!</f>
        <v>#REF!</v>
      </c>
      <c r="G22" s="120" t="s">
        <v>278</v>
      </c>
      <c r="H22" s="112" t="s">
        <v>729</v>
      </c>
    </row>
    <row r="23" spans="1:8" ht="23.25" customHeight="1">
      <c r="A23" s="145"/>
      <c r="B23" s="142">
        <v>22</v>
      </c>
      <c r="C23" s="994"/>
      <c r="D23" s="282" t="s">
        <v>23</v>
      </c>
      <c r="E23" s="115" t="e">
        <f t="shared" si="0"/>
        <v>#REF!</v>
      </c>
      <c r="F23" s="148" t="e">
        <f>#REF!</f>
        <v>#REF!</v>
      </c>
      <c r="G23" s="120" t="s">
        <v>278</v>
      </c>
      <c r="H23" s="98" t="s">
        <v>279</v>
      </c>
    </row>
    <row r="24" spans="1:8" ht="23.25" customHeight="1">
      <c r="A24" s="145"/>
      <c r="B24" s="142">
        <v>23</v>
      </c>
      <c r="C24" s="994"/>
      <c r="D24" s="282" t="s">
        <v>24</v>
      </c>
      <c r="E24" s="115" t="e">
        <f t="shared" si="0"/>
        <v>#REF!</v>
      </c>
      <c r="F24" s="148" t="e">
        <f>#REF!</f>
        <v>#REF!</v>
      </c>
      <c r="G24" s="120" t="s">
        <v>278</v>
      </c>
      <c r="H24" s="98" t="s">
        <v>279</v>
      </c>
    </row>
    <row r="25" spans="1:8" ht="23.25" customHeight="1">
      <c r="A25" s="145"/>
      <c r="B25" s="142">
        <v>24</v>
      </c>
      <c r="C25" s="994"/>
      <c r="D25" s="282" t="s">
        <v>25</v>
      </c>
      <c r="E25" s="115" t="e">
        <f t="shared" si="0"/>
        <v>#REF!</v>
      </c>
      <c r="F25" s="148" t="e">
        <f>#REF!</f>
        <v>#REF!</v>
      </c>
      <c r="G25" s="120" t="s">
        <v>278</v>
      </c>
      <c r="H25" s="98" t="s">
        <v>279</v>
      </c>
    </row>
    <row r="26" spans="1:8" ht="23.25" customHeight="1">
      <c r="A26" s="145"/>
      <c r="B26" s="142">
        <v>25</v>
      </c>
      <c r="C26" s="994"/>
      <c r="D26" s="282" t="s">
        <v>26</v>
      </c>
      <c r="E26" s="115" t="e">
        <f t="shared" si="0"/>
        <v>#REF!</v>
      </c>
      <c r="F26" s="148" t="e">
        <f>#REF!</f>
        <v>#REF!</v>
      </c>
      <c r="G26" s="120" t="s">
        <v>278</v>
      </c>
      <c r="H26" s="98" t="s">
        <v>279</v>
      </c>
    </row>
    <row r="27" spans="1:8" ht="23.25" customHeight="1">
      <c r="A27" s="145"/>
      <c r="B27" s="142">
        <v>26</v>
      </c>
      <c r="C27" s="994"/>
      <c r="D27" s="282" t="s">
        <v>27</v>
      </c>
      <c r="E27" s="115" t="e">
        <f t="shared" si="0"/>
        <v>#REF!</v>
      </c>
      <c r="F27" s="148" t="e">
        <f>#REF!</f>
        <v>#REF!</v>
      </c>
      <c r="G27" s="120" t="s">
        <v>278</v>
      </c>
      <c r="H27" s="98" t="s">
        <v>279</v>
      </c>
    </row>
    <row r="28" spans="1:8" ht="23.25" customHeight="1">
      <c r="A28" s="145"/>
      <c r="B28" s="142">
        <v>27</v>
      </c>
      <c r="C28" s="994"/>
      <c r="D28" s="282" t="s">
        <v>28</v>
      </c>
      <c r="E28" s="115" t="e">
        <f t="shared" si="0"/>
        <v>#REF!</v>
      </c>
      <c r="F28" s="148" t="e">
        <f>#REF!</f>
        <v>#REF!</v>
      </c>
      <c r="G28" s="120" t="s">
        <v>278</v>
      </c>
      <c r="H28" s="98" t="s">
        <v>279</v>
      </c>
    </row>
    <row r="29" spans="1:8" ht="23.25" customHeight="1">
      <c r="A29" s="145"/>
      <c r="B29" s="142">
        <v>28</v>
      </c>
      <c r="C29" s="994"/>
      <c r="D29" s="282" t="s">
        <v>29</v>
      </c>
      <c r="E29" s="115" t="e">
        <f t="shared" si="0"/>
        <v>#REF!</v>
      </c>
      <c r="F29" s="148" t="e">
        <f>#REF!</f>
        <v>#REF!</v>
      </c>
      <c r="G29" s="120" t="s">
        <v>278</v>
      </c>
      <c r="H29" s="98" t="s">
        <v>279</v>
      </c>
    </row>
    <row r="30" spans="1:8" ht="23.25" customHeight="1">
      <c r="A30" s="145"/>
      <c r="B30" s="142">
        <v>29</v>
      </c>
      <c r="C30" s="994"/>
      <c r="D30" s="282" t="s">
        <v>30</v>
      </c>
      <c r="E30" s="115" t="e">
        <f t="shared" si="0"/>
        <v>#REF!</v>
      </c>
      <c r="F30" s="148" t="e">
        <f>#REF!</f>
        <v>#REF!</v>
      </c>
      <c r="G30" s="120" t="s">
        <v>278</v>
      </c>
      <c r="H30" s="98" t="s">
        <v>279</v>
      </c>
    </row>
    <row r="31" spans="1:8" ht="23.25" customHeight="1">
      <c r="A31" s="145"/>
      <c r="B31" s="142">
        <v>30</v>
      </c>
      <c r="C31" s="994"/>
      <c r="D31" s="282" t="s">
        <v>31</v>
      </c>
      <c r="E31" s="115" t="e">
        <f t="shared" si="0"/>
        <v>#REF!</v>
      </c>
      <c r="F31" s="148" t="e">
        <f>#REF!</f>
        <v>#REF!</v>
      </c>
      <c r="G31" s="120" t="s">
        <v>278</v>
      </c>
      <c r="H31" s="98" t="s">
        <v>279</v>
      </c>
    </row>
    <row r="32" spans="1:8" ht="23.25" customHeight="1">
      <c r="A32" s="145"/>
      <c r="B32" s="142">
        <v>31</v>
      </c>
      <c r="C32" s="994"/>
      <c r="D32" s="282" t="s">
        <v>32</v>
      </c>
      <c r="E32" s="115" t="e">
        <f t="shared" si="0"/>
        <v>#REF!</v>
      </c>
      <c r="F32" s="148" t="e">
        <f>#REF!</f>
        <v>#REF!</v>
      </c>
      <c r="G32" s="120" t="s">
        <v>278</v>
      </c>
      <c r="H32" s="98" t="s">
        <v>279</v>
      </c>
    </row>
    <row r="33" spans="1:12" ht="23.25" customHeight="1">
      <c r="A33" s="145"/>
      <c r="B33" s="142">
        <v>32</v>
      </c>
      <c r="C33" s="994"/>
      <c r="D33" s="282" t="s">
        <v>33</v>
      </c>
      <c r="E33" s="115" t="e">
        <f t="shared" si="0"/>
        <v>#REF!</v>
      </c>
      <c r="F33" s="148" t="e">
        <f>#REF!</f>
        <v>#REF!</v>
      </c>
      <c r="G33" s="120" t="s">
        <v>278</v>
      </c>
      <c r="H33" s="98" t="s">
        <v>279</v>
      </c>
    </row>
    <row r="34" spans="1:12" ht="23.25" customHeight="1">
      <c r="A34" s="145"/>
      <c r="B34" s="142">
        <v>33</v>
      </c>
      <c r="C34" s="994"/>
      <c r="D34" s="282" t="s">
        <v>34</v>
      </c>
      <c r="E34" s="115" t="e">
        <f t="shared" si="0"/>
        <v>#REF!</v>
      </c>
      <c r="F34" s="148" t="e">
        <f>#REF!</f>
        <v>#REF!</v>
      </c>
      <c r="G34" s="120" t="s">
        <v>278</v>
      </c>
      <c r="H34" s="98" t="s">
        <v>279</v>
      </c>
    </row>
    <row r="35" spans="1:12" ht="23.25" customHeight="1">
      <c r="A35" s="145"/>
      <c r="B35" s="142">
        <v>34</v>
      </c>
      <c r="C35" s="994"/>
      <c r="D35" s="282" t="s">
        <v>35</v>
      </c>
      <c r="E35" s="115" t="e">
        <f t="shared" si="0"/>
        <v>#REF!</v>
      </c>
      <c r="F35" s="149" t="e">
        <f>#REF!</f>
        <v>#REF!</v>
      </c>
      <c r="G35" s="120" t="s">
        <v>319</v>
      </c>
      <c r="H35" s="112" t="s">
        <v>730</v>
      </c>
    </row>
    <row r="36" spans="1:12" ht="23.25" customHeight="1">
      <c r="A36" s="145"/>
      <c r="B36" s="142">
        <v>35</v>
      </c>
      <c r="C36" s="994"/>
      <c r="D36" s="282" t="s">
        <v>36</v>
      </c>
      <c r="E36" s="115" t="e">
        <f t="shared" si="0"/>
        <v>#REF!</v>
      </c>
      <c r="F36" s="148" t="e">
        <f>#REF!</f>
        <v>#REF!</v>
      </c>
      <c r="G36" s="120" t="s">
        <v>278</v>
      </c>
      <c r="H36" s="98" t="s">
        <v>279</v>
      </c>
    </row>
    <row r="37" spans="1:12" ht="23.25" customHeight="1">
      <c r="A37" s="145"/>
      <c r="B37" s="142">
        <v>36</v>
      </c>
      <c r="C37" s="994"/>
      <c r="D37" s="282" t="s">
        <v>37</v>
      </c>
      <c r="E37" s="115" t="e">
        <f t="shared" si="0"/>
        <v>#REF!</v>
      </c>
      <c r="F37" s="150" t="e">
        <f>#REF!</f>
        <v>#REF!</v>
      </c>
      <c r="G37" s="120" t="s">
        <v>319</v>
      </c>
      <c r="H37" s="112"/>
    </row>
    <row r="38" spans="1:12" ht="23.25" customHeight="1">
      <c r="A38" s="145"/>
      <c r="B38" s="142">
        <v>37</v>
      </c>
      <c r="C38" s="994"/>
      <c r="D38" s="282" t="s">
        <v>38</v>
      </c>
      <c r="E38" s="115" t="e">
        <f t="shared" si="0"/>
        <v>#REF!</v>
      </c>
      <c r="F38" s="148" t="e">
        <f>#REF!</f>
        <v>#REF!</v>
      </c>
      <c r="G38" s="120" t="s">
        <v>278</v>
      </c>
      <c r="H38" s="98" t="s">
        <v>279</v>
      </c>
    </row>
    <row r="39" spans="1:12" ht="23.25" customHeight="1">
      <c r="A39" s="145"/>
      <c r="B39" s="142">
        <v>38</v>
      </c>
      <c r="C39" s="994"/>
      <c r="D39" s="282" t="s">
        <v>39</v>
      </c>
      <c r="E39" s="115" t="e">
        <f t="shared" si="0"/>
        <v>#REF!</v>
      </c>
      <c r="F39" s="150" t="e">
        <f>#REF!</f>
        <v>#REF!</v>
      </c>
      <c r="G39" s="120" t="s">
        <v>319</v>
      </c>
      <c r="H39" s="112"/>
    </row>
    <row r="40" spans="1:12" ht="23.25" customHeight="1">
      <c r="A40" s="145"/>
      <c r="B40" s="142">
        <v>39</v>
      </c>
      <c r="C40" s="994"/>
      <c r="D40" s="282" t="s">
        <v>40</v>
      </c>
      <c r="E40" s="115" t="e">
        <f t="shared" si="0"/>
        <v>#REF!</v>
      </c>
      <c r="F40" s="148" t="e">
        <f>#REF!</f>
        <v>#REF!</v>
      </c>
      <c r="G40" s="120" t="s">
        <v>278</v>
      </c>
      <c r="H40" s="98" t="s">
        <v>279</v>
      </c>
    </row>
    <row r="41" spans="1:12" ht="23.25" customHeight="1">
      <c r="A41" s="145"/>
      <c r="B41" s="142">
        <v>40</v>
      </c>
      <c r="C41" s="994"/>
      <c r="D41" s="282" t="s">
        <v>41</v>
      </c>
      <c r="E41" s="115" t="e">
        <f t="shared" si="0"/>
        <v>#REF!</v>
      </c>
      <c r="F41" s="148" t="e">
        <f>#REF!</f>
        <v>#REF!</v>
      </c>
      <c r="G41" s="120" t="s">
        <v>278</v>
      </c>
      <c r="H41" s="98" t="s">
        <v>279</v>
      </c>
    </row>
    <row r="42" spans="1:12" ht="23.25" customHeight="1">
      <c r="A42" s="145"/>
      <c r="B42" s="142">
        <v>41</v>
      </c>
      <c r="C42" s="994"/>
      <c r="D42" s="282" t="s">
        <v>42</v>
      </c>
      <c r="E42" s="118" t="e">
        <f>IF(#REF!="","",F42)</f>
        <v>#REF!</v>
      </c>
      <c r="F42" s="316" t="e">
        <f>#REF!</f>
        <v>#REF!</v>
      </c>
      <c r="G42" s="120" t="s">
        <v>278</v>
      </c>
      <c r="H42" s="112" t="s">
        <v>712</v>
      </c>
      <c r="I42" s="314" t="s">
        <v>1065</v>
      </c>
      <c r="J42" s="144" t="s">
        <v>1077</v>
      </c>
      <c r="K42" s="144" t="s">
        <v>1064</v>
      </c>
      <c r="L42" s="317">
        <v>43809</v>
      </c>
    </row>
    <row r="43" spans="1:12" ht="23.25" customHeight="1">
      <c r="A43" s="145"/>
      <c r="B43" s="142">
        <v>42</v>
      </c>
      <c r="C43" s="994"/>
      <c r="D43" s="282" t="s">
        <v>43</v>
      </c>
      <c r="E43" s="118" t="e">
        <f>IF(#REF!="","",F43)</f>
        <v>#REF!</v>
      </c>
      <c r="F43" s="316" t="e">
        <f>#REF!</f>
        <v>#REF!</v>
      </c>
      <c r="G43" s="120" t="s">
        <v>278</v>
      </c>
      <c r="H43" s="112" t="s">
        <v>712</v>
      </c>
      <c r="I43" s="314" t="s">
        <v>1065</v>
      </c>
      <c r="J43" s="144" t="s">
        <v>1078</v>
      </c>
      <c r="K43" s="144" t="s">
        <v>1064</v>
      </c>
      <c r="L43" s="317">
        <v>43809</v>
      </c>
    </row>
    <row r="44" spans="1:12" ht="23.25" customHeight="1">
      <c r="A44" s="145"/>
      <c r="B44" s="142">
        <v>43</v>
      </c>
      <c r="C44" s="994"/>
      <c r="D44" s="282" t="s">
        <v>105</v>
      </c>
      <c r="E44" s="118" t="e">
        <f>F44</f>
        <v>#REF!</v>
      </c>
      <c r="F44" s="141" t="e">
        <f>#REF!</f>
        <v>#REF!</v>
      </c>
      <c r="G44" s="116">
        <v>0.1</v>
      </c>
      <c r="H44" s="112" t="s">
        <v>731</v>
      </c>
    </row>
    <row r="45" spans="1:12" ht="23.25" customHeight="1">
      <c r="A45" s="145"/>
      <c r="B45" s="142">
        <v>44</v>
      </c>
      <c r="C45" s="994"/>
      <c r="D45" s="282" t="s">
        <v>44</v>
      </c>
      <c r="E45" s="118" t="e">
        <f t="shared" ref="E45:E48" si="1">F45</f>
        <v>#REF!</v>
      </c>
      <c r="F45" s="141" t="e">
        <f>#REF!</f>
        <v>#REF!</v>
      </c>
      <c r="G45" s="116">
        <v>0.1</v>
      </c>
      <c r="H45" s="112" t="s">
        <v>731</v>
      </c>
    </row>
    <row r="46" spans="1:12" ht="23.25" customHeight="1">
      <c r="A46" s="145"/>
      <c r="B46" s="142">
        <v>45</v>
      </c>
      <c r="C46" s="994"/>
      <c r="D46" s="282" t="s">
        <v>45</v>
      </c>
      <c r="E46" s="118" t="e">
        <f t="shared" si="1"/>
        <v>#REF!</v>
      </c>
      <c r="F46" s="141" t="e">
        <f>#REF!</f>
        <v>#REF!</v>
      </c>
      <c r="G46" s="116">
        <v>0.1</v>
      </c>
      <c r="H46" s="112" t="s">
        <v>731</v>
      </c>
    </row>
    <row r="47" spans="1:12" ht="23.25" customHeight="1">
      <c r="A47" s="145"/>
      <c r="B47" s="142">
        <v>46</v>
      </c>
      <c r="C47" s="994"/>
      <c r="D47" s="282" t="s">
        <v>46</v>
      </c>
      <c r="E47" s="118" t="e">
        <f t="shared" si="1"/>
        <v>#REF!</v>
      </c>
      <c r="F47" s="141" t="e">
        <f>#REF!</f>
        <v>#REF!</v>
      </c>
      <c r="G47" s="116">
        <v>0.1</v>
      </c>
      <c r="H47" s="112" t="s">
        <v>731</v>
      </c>
    </row>
    <row r="48" spans="1:12" ht="23.25" customHeight="1">
      <c r="A48" s="145"/>
      <c r="B48" s="142">
        <v>47</v>
      </c>
      <c r="C48" s="994"/>
      <c r="D48" s="282" t="s">
        <v>20</v>
      </c>
      <c r="E48" s="118" t="e">
        <f t="shared" si="1"/>
        <v>#REF!</v>
      </c>
      <c r="F48" s="141" t="e">
        <f>#REF!</f>
        <v>#REF!</v>
      </c>
      <c r="G48" s="116">
        <v>0.1</v>
      </c>
      <c r="H48" s="112" t="s">
        <v>731</v>
      </c>
    </row>
    <row r="49" spans="1:11" ht="23.25" customHeight="1">
      <c r="A49" s="145"/>
      <c r="B49" s="142">
        <v>48</v>
      </c>
      <c r="C49" s="994"/>
      <c r="D49" s="282" t="s">
        <v>47</v>
      </c>
      <c r="E49" s="115" t="e">
        <f t="shared" si="0"/>
        <v>#REF!</v>
      </c>
      <c r="F49" s="141" t="e">
        <f>#REF!</f>
        <v>#REF!</v>
      </c>
      <c r="G49" s="120" t="s">
        <v>319</v>
      </c>
      <c r="H49" s="112" t="s">
        <v>732</v>
      </c>
    </row>
    <row r="50" spans="1:11" ht="23.25" customHeight="1">
      <c r="A50" s="145"/>
      <c r="B50" s="142">
        <v>49</v>
      </c>
      <c r="C50" s="994">
        <v>5</v>
      </c>
      <c r="D50" s="282" t="s">
        <v>106</v>
      </c>
      <c r="E50" s="118" t="e">
        <f t="shared" si="0"/>
        <v>#REF!</v>
      </c>
      <c r="F50" s="141" t="e">
        <f>#REF!</f>
        <v>#REF!</v>
      </c>
      <c r="G50" s="120" t="s">
        <v>733</v>
      </c>
      <c r="H50" s="112" t="s">
        <v>734</v>
      </c>
    </row>
    <row r="51" spans="1:11" ht="23.25" customHeight="1">
      <c r="A51" s="145"/>
      <c r="B51" s="142">
        <v>50</v>
      </c>
      <c r="C51" s="994"/>
      <c r="D51" s="282" t="s">
        <v>107</v>
      </c>
      <c r="E51" s="118" t="e">
        <f t="shared" si="0"/>
        <v>#REF!</v>
      </c>
      <c r="F51" s="141" t="e">
        <f>#REF!</f>
        <v>#REF!</v>
      </c>
      <c r="G51" s="120" t="s">
        <v>735</v>
      </c>
      <c r="H51" s="112" t="s">
        <v>736</v>
      </c>
    </row>
    <row r="52" spans="1:11" ht="23.25" customHeight="1">
      <c r="A52" s="145"/>
      <c r="B52" s="142">
        <v>51</v>
      </c>
      <c r="C52" s="143">
        <v>6</v>
      </c>
      <c r="D52" s="283" t="s">
        <v>1111</v>
      </c>
      <c r="E52" s="118" t="e">
        <f t="shared" si="0"/>
        <v>#REF!</v>
      </c>
      <c r="F52" s="141" t="e">
        <f>#REF!</f>
        <v>#REF!</v>
      </c>
      <c r="G52" s="120" t="s">
        <v>735</v>
      </c>
      <c r="H52" s="112" t="s">
        <v>737</v>
      </c>
    </row>
    <row r="53" spans="1:11" ht="23.25" customHeight="1">
      <c r="A53" s="145"/>
      <c r="B53" s="142">
        <v>52</v>
      </c>
      <c r="C53" s="143">
        <v>7</v>
      </c>
      <c r="D53" s="283" t="s">
        <v>1112</v>
      </c>
      <c r="E53" s="118" t="e">
        <f t="shared" si="0"/>
        <v>#REF!</v>
      </c>
      <c r="F53" s="141" t="e">
        <f>#REF!</f>
        <v>#REF!</v>
      </c>
      <c r="G53" s="120" t="s">
        <v>735</v>
      </c>
      <c r="H53" s="112" t="s">
        <v>737</v>
      </c>
    </row>
    <row r="54" spans="1:11" ht="23.25" customHeight="1">
      <c r="A54" s="151" t="s">
        <v>865</v>
      </c>
      <c r="B54" s="95" t="s">
        <v>549</v>
      </c>
      <c r="C54" s="95" t="s">
        <v>549</v>
      </c>
      <c r="D54" s="284" t="s">
        <v>550</v>
      </c>
      <c r="E54" s="104" t="str">
        <f>②住宅用途!AT2</f>
        <v/>
      </c>
      <c r="F54" s="97">
        <f>②住宅用途!L2</f>
        <v>0</v>
      </c>
      <c r="G54" s="112" t="s">
        <v>325</v>
      </c>
      <c r="H54" s="313" t="s">
        <v>542</v>
      </c>
      <c r="I54" s="314" t="s">
        <v>1065</v>
      </c>
      <c r="J54" s="144" t="s">
        <v>1060</v>
      </c>
      <c r="K54" s="144" t="s">
        <v>1059</v>
      </c>
    </row>
    <row r="55" spans="1:11" ht="23.25" customHeight="1">
      <c r="A55" s="151"/>
      <c r="B55" s="95" t="s">
        <v>549</v>
      </c>
      <c r="C55" s="95" t="s">
        <v>549</v>
      </c>
      <c r="D55" s="282" t="s">
        <v>551</v>
      </c>
      <c r="E55" s="118" t="str">
        <f>IF(F55=0,"",F55)</f>
        <v/>
      </c>
      <c r="F55" s="99">
        <f>②住宅用途!O2</f>
        <v>0</v>
      </c>
      <c r="G55" s="96" t="s">
        <v>278</v>
      </c>
      <c r="H55" s="98" t="s">
        <v>552</v>
      </c>
      <c r="I55" s="314" t="s">
        <v>1065</v>
      </c>
      <c r="J55" s="144" t="s">
        <v>1061</v>
      </c>
      <c r="K55" s="144" t="s">
        <v>1064</v>
      </c>
    </row>
    <row r="56" spans="1:11" ht="23.25" customHeight="1">
      <c r="A56" s="151"/>
      <c r="B56" s="95" t="s">
        <v>549</v>
      </c>
      <c r="C56" s="95" t="s">
        <v>549</v>
      </c>
      <c r="D56" s="282" t="s">
        <v>553</v>
      </c>
      <c r="E56" s="99" t="str">
        <f>②住宅用途!AT3</f>
        <v/>
      </c>
      <c r="F56" s="99">
        <f>②住宅用途!S2</f>
        <v>0</v>
      </c>
      <c r="G56" s="112" t="s">
        <v>325</v>
      </c>
      <c r="H56" s="313" t="s">
        <v>542</v>
      </c>
      <c r="I56" s="314" t="s">
        <v>1065</v>
      </c>
      <c r="J56" s="144" t="s">
        <v>1062</v>
      </c>
      <c r="K56" s="144" t="s">
        <v>1059</v>
      </c>
    </row>
    <row r="57" spans="1:11" ht="23.25" customHeight="1">
      <c r="A57" s="151"/>
      <c r="B57" s="95" t="s">
        <v>549</v>
      </c>
      <c r="C57" s="95" t="s">
        <v>549</v>
      </c>
      <c r="D57" s="282" t="s">
        <v>554</v>
      </c>
      <c r="E57" s="118" t="str">
        <f>IF(F57=0,"",F57)</f>
        <v/>
      </c>
      <c r="F57" s="99">
        <f>②住宅用途!V2</f>
        <v>0</v>
      </c>
      <c r="G57" s="96" t="s">
        <v>278</v>
      </c>
      <c r="H57" s="98" t="s">
        <v>552</v>
      </c>
      <c r="I57" s="314" t="s">
        <v>1065</v>
      </c>
      <c r="J57" s="144" t="s">
        <v>1063</v>
      </c>
      <c r="K57" s="144" t="s">
        <v>1064</v>
      </c>
    </row>
    <row r="58" spans="1:11" ht="23.25" customHeight="1">
      <c r="A58" s="151"/>
      <c r="B58" s="100" t="s">
        <v>860</v>
      </c>
      <c r="C58" s="101" t="s">
        <v>555</v>
      </c>
      <c r="D58" s="282" t="s">
        <v>556</v>
      </c>
      <c r="E58" s="99" t="str">
        <f>②住宅用途!AJ8</f>
        <v/>
      </c>
      <c r="F58" s="99">
        <f>②住宅用途!E7</f>
        <v>0</v>
      </c>
      <c r="G58" s="98" t="s">
        <v>1086</v>
      </c>
      <c r="H58" s="98" t="s">
        <v>1085</v>
      </c>
      <c r="I58" s="314" t="s">
        <v>1065</v>
      </c>
      <c r="J58" s="317">
        <v>43845</v>
      </c>
      <c r="K58" s="144" t="s">
        <v>1088</v>
      </c>
    </row>
    <row r="59" spans="1:11" ht="23.25" customHeight="1">
      <c r="A59" s="151"/>
      <c r="B59" s="95"/>
      <c r="C59" s="101" t="s">
        <v>557</v>
      </c>
      <c r="D59" s="282" t="s">
        <v>558</v>
      </c>
      <c r="E59" s="99" t="str">
        <f>②住宅用途!AN7</f>
        <v/>
      </c>
      <c r="F59" s="99">
        <f>②住宅用途!E8</f>
        <v>0</v>
      </c>
      <c r="G59" s="98" t="s">
        <v>708</v>
      </c>
      <c r="H59" s="98" t="s">
        <v>709</v>
      </c>
    </row>
    <row r="60" spans="1:11" ht="23.25" customHeight="1">
      <c r="A60" s="151"/>
      <c r="B60" s="95"/>
      <c r="C60" s="101" t="s">
        <v>559</v>
      </c>
      <c r="D60" s="282" t="s">
        <v>560</v>
      </c>
      <c r="E60" s="99" t="e">
        <f>②住宅用途!#REF!</f>
        <v>#REF!</v>
      </c>
      <c r="F60" s="99">
        <f>②住宅用途!E9</f>
        <v>0</v>
      </c>
      <c r="G60" s="295" t="s">
        <v>1041</v>
      </c>
      <c r="H60" s="295" t="s">
        <v>1042</v>
      </c>
      <c r="I60" s="225" t="s">
        <v>1043</v>
      </c>
    </row>
    <row r="61" spans="1:11" ht="23.25" customHeight="1">
      <c r="A61" s="151"/>
      <c r="B61" s="95"/>
      <c r="C61" s="101" t="s">
        <v>561</v>
      </c>
      <c r="D61" s="282" t="s">
        <v>562</v>
      </c>
      <c r="E61" s="115" t="str">
        <f>IF(②住宅用途!E10="","",F61)</f>
        <v/>
      </c>
      <c r="F61" s="115">
        <f>②住宅用途!E10</f>
        <v>0</v>
      </c>
      <c r="G61" s="96" t="s">
        <v>278</v>
      </c>
      <c r="H61" s="98" t="s">
        <v>861</v>
      </c>
    </row>
    <row r="62" spans="1:11" ht="23.25" customHeight="1">
      <c r="A62" s="151"/>
      <c r="B62" s="95"/>
      <c r="C62" s="101" t="s">
        <v>561</v>
      </c>
      <c r="D62" s="282" t="s">
        <v>563</v>
      </c>
      <c r="E62" s="99" t="str">
        <f>②住宅用途!AN12</f>
        <v/>
      </c>
      <c r="F62" s="99">
        <f>②住宅用途!J10</f>
        <v>0</v>
      </c>
      <c r="G62" s="98" t="s">
        <v>710</v>
      </c>
      <c r="H62" s="98" t="s">
        <v>711</v>
      </c>
    </row>
    <row r="63" spans="1:11" ht="23.25" customHeight="1">
      <c r="A63" s="151"/>
      <c r="B63" s="95"/>
      <c r="C63" s="101" t="s">
        <v>564</v>
      </c>
      <c r="D63" s="283" t="s">
        <v>879</v>
      </c>
      <c r="E63" s="117" t="str">
        <f>IF(②住宅用途!E11="","",F63)</f>
        <v/>
      </c>
      <c r="F63" s="138">
        <f>②住宅用途!E11</f>
        <v>0</v>
      </c>
      <c r="G63" s="96" t="s">
        <v>278</v>
      </c>
      <c r="H63" s="98" t="s">
        <v>881</v>
      </c>
    </row>
    <row r="64" spans="1:11" ht="23.25" customHeight="1">
      <c r="A64" s="151"/>
      <c r="B64" s="95"/>
      <c r="C64" s="101" t="s">
        <v>565</v>
      </c>
      <c r="D64" s="283" t="s">
        <v>880</v>
      </c>
      <c r="E64" s="117" t="str">
        <f>IF(②住宅用途!E12="","",F64)</f>
        <v/>
      </c>
      <c r="F64" s="138">
        <f>②住宅用途!E12</f>
        <v>0</v>
      </c>
      <c r="G64" s="96" t="s">
        <v>278</v>
      </c>
      <c r="H64" s="98" t="s">
        <v>881</v>
      </c>
    </row>
    <row r="65" spans="1:11" ht="23.25" customHeight="1">
      <c r="A65" s="151"/>
      <c r="B65" s="95"/>
      <c r="C65" s="101" t="s">
        <v>566</v>
      </c>
      <c r="D65" s="282" t="s">
        <v>567</v>
      </c>
      <c r="E65" s="117" t="str">
        <f>IF(②住宅用途!E13="","",F65)</f>
        <v/>
      </c>
      <c r="F65" s="115">
        <f>②住宅用途!E13</f>
        <v>0</v>
      </c>
      <c r="G65" s="96" t="s">
        <v>278</v>
      </c>
      <c r="H65" s="98" t="s">
        <v>861</v>
      </c>
    </row>
    <row r="66" spans="1:11" ht="23.25" customHeight="1">
      <c r="A66" s="151"/>
      <c r="B66" s="95"/>
      <c r="C66" s="101" t="s">
        <v>867</v>
      </c>
      <c r="D66" s="282" t="s">
        <v>866</v>
      </c>
      <c r="E66" s="117" t="e">
        <f>IF(②住宅用途!#REF!="","",F66)</f>
        <v>#REF!</v>
      </c>
      <c r="F66" s="115" t="e">
        <f>②住宅用途!#REF!</f>
        <v>#REF!</v>
      </c>
      <c r="G66" s="179" t="s">
        <v>810</v>
      </c>
      <c r="H66" s="177"/>
    </row>
    <row r="67" spans="1:11" ht="23.25" customHeight="1">
      <c r="A67" s="151"/>
      <c r="B67" s="95"/>
      <c r="C67" s="101" t="s">
        <v>568</v>
      </c>
      <c r="D67" s="282" t="s">
        <v>297</v>
      </c>
      <c r="E67" s="99">
        <f>②住宅用途!AB8</f>
        <v>1</v>
      </c>
      <c r="F67" s="99" t="str">
        <f>②住宅用途!Z9</f>
        <v>適用する</v>
      </c>
      <c r="G67" s="112" t="s">
        <v>298</v>
      </c>
      <c r="H67" s="112" t="s">
        <v>299</v>
      </c>
    </row>
    <row r="68" spans="1:11" ht="23.25" customHeight="1">
      <c r="A68" s="151"/>
      <c r="B68" s="95"/>
      <c r="C68" s="101" t="s">
        <v>568</v>
      </c>
      <c r="D68" s="282" t="s">
        <v>300</v>
      </c>
      <c r="E68" s="99" t="str">
        <f>②住宅用途!AF8</f>
        <v/>
      </c>
      <c r="F68" s="99">
        <f>②住宅用途!U5</f>
        <v>0</v>
      </c>
      <c r="G68" s="112" t="s">
        <v>301</v>
      </c>
      <c r="H68" s="112" t="s">
        <v>302</v>
      </c>
    </row>
    <row r="69" spans="1:11" ht="23.25" customHeight="1">
      <c r="A69" s="151"/>
      <c r="B69" s="100" t="s">
        <v>569</v>
      </c>
      <c r="C69" s="175" t="s">
        <v>570</v>
      </c>
      <c r="D69" s="282" t="s">
        <v>571</v>
      </c>
      <c r="E69" s="118" t="str">
        <f>IF(F69=0,"",F69)</f>
        <v/>
      </c>
      <c r="F69" s="99" t="str">
        <f>②住宅用途!E17</f>
        <v/>
      </c>
      <c r="G69" s="96" t="s">
        <v>278</v>
      </c>
      <c r="H69" s="103" t="s">
        <v>712</v>
      </c>
    </row>
    <row r="70" spans="1:11" ht="23.25" customHeight="1">
      <c r="A70" s="151"/>
      <c r="B70" s="95"/>
      <c r="C70" s="175" t="s">
        <v>852</v>
      </c>
      <c r="D70" s="282" t="s">
        <v>572</v>
      </c>
      <c r="E70" s="118" t="str">
        <f>IF(②住宅用途!E18="","",F70)</f>
        <v/>
      </c>
      <c r="F70" s="99">
        <f>②住宅用途!E18</f>
        <v>0</v>
      </c>
      <c r="G70" s="96" t="s">
        <v>278</v>
      </c>
      <c r="H70" s="103" t="s">
        <v>712</v>
      </c>
    </row>
    <row r="71" spans="1:11" ht="23.25" customHeight="1">
      <c r="A71" s="151"/>
      <c r="B71" s="95"/>
      <c r="C71" s="175" t="s">
        <v>852</v>
      </c>
      <c r="D71" s="282" t="s">
        <v>573</v>
      </c>
      <c r="E71" s="115" t="str">
        <f>F71</f>
        <v/>
      </c>
      <c r="F71" s="99" t="str">
        <f>②住宅用途!P18</f>
        <v/>
      </c>
      <c r="G71" s="96" t="s">
        <v>278</v>
      </c>
      <c r="H71" s="105" t="s">
        <v>862</v>
      </c>
    </row>
    <row r="72" spans="1:11" ht="23.25" customHeight="1">
      <c r="A72" s="151"/>
      <c r="B72" s="95"/>
      <c r="C72" s="175" t="s">
        <v>853</v>
      </c>
      <c r="D72" s="282" t="s">
        <v>574</v>
      </c>
      <c r="E72" s="118" t="str">
        <f>IF(②住宅用途!E19="","",F72)</f>
        <v/>
      </c>
      <c r="F72" s="99">
        <f>②住宅用途!E19</f>
        <v>0</v>
      </c>
      <c r="G72" s="96" t="s">
        <v>278</v>
      </c>
      <c r="H72" s="103" t="s">
        <v>712</v>
      </c>
      <c r="I72" s="314" t="s">
        <v>1065</v>
      </c>
      <c r="J72" s="144" t="s">
        <v>1075</v>
      </c>
      <c r="K72" s="144" t="s">
        <v>1064</v>
      </c>
    </row>
    <row r="73" spans="1:11" ht="23.25" customHeight="1">
      <c r="A73" s="151"/>
      <c r="B73" s="95"/>
      <c r="C73" s="175" t="s">
        <v>853</v>
      </c>
      <c r="D73" s="282" t="s">
        <v>575</v>
      </c>
      <c r="E73" s="117" t="str">
        <f>F73</f>
        <v/>
      </c>
      <c r="F73" s="117" t="str">
        <f>②住宅用途!P19</f>
        <v/>
      </c>
      <c r="G73" s="96" t="s">
        <v>278</v>
      </c>
      <c r="H73" s="105" t="s">
        <v>862</v>
      </c>
      <c r="I73" s="314" t="s">
        <v>1065</v>
      </c>
      <c r="J73" s="144" t="s">
        <v>1076</v>
      </c>
      <c r="K73" s="144" t="s">
        <v>1064</v>
      </c>
    </row>
    <row r="74" spans="1:11" ht="23.25" customHeight="1">
      <c r="A74" s="151"/>
      <c r="B74" s="95"/>
      <c r="C74" s="95" t="s">
        <v>568</v>
      </c>
      <c r="D74" s="282" t="s">
        <v>297</v>
      </c>
      <c r="E74" s="99">
        <f>②住宅用途!AB19</f>
        <v>1</v>
      </c>
      <c r="F74" s="99" t="str">
        <f>②住宅用途!P16</f>
        <v>適用する</v>
      </c>
      <c r="G74" s="112" t="s">
        <v>298</v>
      </c>
      <c r="H74" s="112" t="s">
        <v>299</v>
      </c>
    </row>
    <row r="75" spans="1:11" ht="23.25" customHeight="1">
      <c r="A75" s="151"/>
      <c r="B75" s="95"/>
      <c r="C75" s="95" t="s">
        <v>568</v>
      </c>
      <c r="D75" s="282" t="s">
        <v>300</v>
      </c>
      <c r="E75" s="99" t="e">
        <f ca="1">②住宅用途!AF19</f>
        <v>#N/A</v>
      </c>
      <c r="F75" s="99" t="e">
        <f ca="1">②住宅用途!U16</f>
        <v>#N/A</v>
      </c>
      <c r="G75" s="112" t="s">
        <v>301</v>
      </c>
      <c r="H75" s="112" t="s">
        <v>302</v>
      </c>
    </row>
    <row r="76" spans="1:11" ht="23.25" customHeight="1">
      <c r="A76" s="151"/>
      <c r="B76" s="95"/>
      <c r="C76" s="101" t="s">
        <v>576</v>
      </c>
      <c r="D76" s="283" t="s">
        <v>843</v>
      </c>
      <c r="E76" s="117" t="e">
        <f>IF(②住宅用途!#REF!="","",F76)</f>
        <v>#REF!</v>
      </c>
      <c r="F76" s="117" t="e">
        <f>②住宅用途!#REF!</f>
        <v>#REF!</v>
      </c>
      <c r="G76" s="96" t="s">
        <v>278</v>
      </c>
      <c r="H76" s="105" t="s">
        <v>862</v>
      </c>
      <c r="I76" s="225"/>
    </row>
    <row r="77" spans="1:11" ht="23.25" customHeight="1">
      <c r="A77" s="151"/>
      <c r="B77" s="95"/>
      <c r="C77" s="101" t="s">
        <v>576</v>
      </c>
      <c r="D77" s="283" t="s">
        <v>843</v>
      </c>
      <c r="E77" s="117" t="e">
        <f>IF(②住宅用途!#REF!="","",F77)</f>
        <v>#REF!</v>
      </c>
      <c r="F77" s="138" t="e">
        <f>②住宅用途!#REF!</f>
        <v>#REF!</v>
      </c>
      <c r="G77" s="96" t="s">
        <v>278</v>
      </c>
      <c r="H77" s="105" t="s">
        <v>862</v>
      </c>
    </row>
    <row r="78" spans="1:11" ht="23.25" customHeight="1">
      <c r="A78" s="151"/>
      <c r="B78" s="95"/>
      <c r="C78" s="101" t="s">
        <v>577</v>
      </c>
      <c r="D78" s="283" t="s">
        <v>844</v>
      </c>
      <c r="E78" s="117" t="e">
        <f>IF(②住宅用途!#REF!="","",F78)</f>
        <v>#REF!</v>
      </c>
      <c r="F78" s="138" t="e">
        <f>②住宅用途!#REF!</f>
        <v>#REF!</v>
      </c>
      <c r="G78" s="96" t="s">
        <v>278</v>
      </c>
      <c r="H78" s="105" t="s">
        <v>862</v>
      </c>
    </row>
    <row r="79" spans="1:11" ht="23.25" customHeight="1">
      <c r="A79" s="151"/>
      <c r="B79" s="95"/>
      <c r="C79" s="101" t="s">
        <v>577</v>
      </c>
      <c r="D79" s="283" t="s">
        <v>846</v>
      </c>
      <c r="E79" s="117" t="e">
        <f>IF(②住宅用途!#REF!="","",F79)</f>
        <v>#REF!</v>
      </c>
      <c r="F79" s="138" t="e">
        <f>②住宅用途!#REF!</f>
        <v>#REF!</v>
      </c>
      <c r="G79" s="96" t="s">
        <v>278</v>
      </c>
      <c r="H79" s="105" t="s">
        <v>862</v>
      </c>
    </row>
    <row r="80" spans="1:11" ht="23.25" customHeight="1">
      <c r="A80" s="151"/>
      <c r="B80" s="95"/>
      <c r="C80" s="101" t="s">
        <v>578</v>
      </c>
      <c r="D80" s="283" t="s">
        <v>845</v>
      </c>
      <c r="E80" s="117" t="e">
        <f>IF(②住宅用途!#REF!="","",F80)</f>
        <v>#REF!</v>
      </c>
      <c r="F80" s="138" t="e">
        <f>②住宅用途!#REF!</f>
        <v>#REF!</v>
      </c>
      <c r="G80" s="96" t="s">
        <v>278</v>
      </c>
      <c r="H80" s="105" t="s">
        <v>862</v>
      </c>
    </row>
    <row r="81" spans="1:9" ht="23.25" customHeight="1">
      <c r="A81" s="151"/>
      <c r="B81" s="95"/>
      <c r="C81" s="101" t="s">
        <v>578</v>
      </c>
      <c r="D81" s="283" t="s">
        <v>847</v>
      </c>
      <c r="E81" s="117" t="e">
        <f>IF(②住宅用途!#REF!="","",F81)</f>
        <v>#REF!</v>
      </c>
      <c r="F81" s="138" t="e">
        <f>②住宅用途!#REF!</f>
        <v>#REF!</v>
      </c>
      <c r="G81" s="96" t="s">
        <v>278</v>
      </c>
      <c r="H81" s="105" t="s">
        <v>862</v>
      </c>
    </row>
    <row r="82" spans="1:9" ht="23.25" customHeight="1">
      <c r="A82" s="151"/>
      <c r="B82" s="95"/>
      <c r="C82" s="101" t="s">
        <v>579</v>
      </c>
      <c r="D82" s="283" t="s">
        <v>739</v>
      </c>
      <c r="E82" s="117" t="e">
        <f>IF(②住宅用途!#REF!="","",F82)</f>
        <v>#REF!</v>
      </c>
      <c r="F82" s="138" t="e">
        <f>②住宅用途!#REF!</f>
        <v>#REF!</v>
      </c>
      <c r="G82" s="96" t="s">
        <v>278</v>
      </c>
      <c r="H82" s="105" t="s">
        <v>862</v>
      </c>
      <c r="I82" s="225"/>
    </row>
    <row r="83" spans="1:9" ht="23.25" customHeight="1">
      <c r="A83" s="151"/>
      <c r="B83" s="95"/>
      <c r="C83" s="101" t="s">
        <v>579</v>
      </c>
      <c r="D83" s="283" t="s">
        <v>1005</v>
      </c>
      <c r="E83" s="117" t="e">
        <f t="shared" ref="E83:E85" si="2">IF(F83=0,"",F83)</f>
        <v>#REF!</v>
      </c>
      <c r="F83" s="138" t="e">
        <f>②住宅用途!#REF!</f>
        <v>#REF!</v>
      </c>
      <c r="G83" s="96" t="s">
        <v>1001</v>
      </c>
      <c r="H83" s="105"/>
      <c r="I83" s="225"/>
    </row>
    <row r="84" spans="1:9" ht="23.25" customHeight="1">
      <c r="A84" s="151"/>
      <c r="B84" s="95"/>
      <c r="C84" s="101" t="s">
        <v>579</v>
      </c>
      <c r="D84" s="283" t="s">
        <v>1033</v>
      </c>
      <c r="E84" s="117" t="e">
        <f>IF(②住宅用途!#REF!="","",F84)</f>
        <v>#REF!</v>
      </c>
      <c r="F84" s="138" t="e">
        <f>②住宅用途!#REF!</f>
        <v>#REF!</v>
      </c>
      <c r="G84" s="96" t="s">
        <v>278</v>
      </c>
      <c r="H84" s="105" t="s">
        <v>862</v>
      </c>
    </row>
    <row r="85" spans="1:9" ht="23.25" customHeight="1">
      <c r="A85" s="151"/>
      <c r="B85" s="95"/>
      <c r="C85" s="101" t="s">
        <v>580</v>
      </c>
      <c r="D85" s="282" t="s">
        <v>129</v>
      </c>
      <c r="E85" s="117" t="e">
        <f t="shared" si="2"/>
        <v>#REF!</v>
      </c>
      <c r="F85" s="117" t="e">
        <f>②住宅用途!#REF!</f>
        <v>#REF!</v>
      </c>
      <c r="G85" s="96" t="s">
        <v>319</v>
      </c>
      <c r="H85" s="180"/>
    </row>
    <row r="86" spans="1:9" ht="23.25" customHeight="1">
      <c r="A86" s="151"/>
      <c r="B86" s="95"/>
      <c r="C86" s="101" t="s">
        <v>581</v>
      </c>
      <c r="D86" s="282" t="s">
        <v>321</v>
      </c>
      <c r="E86" s="117" t="e">
        <f>IF(②住宅用途!#REF!="","",F86)</f>
        <v>#REF!</v>
      </c>
      <c r="F86" s="117" t="e">
        <f>②住宅用途!#REF!</f>
        <v>#REF!</v>
      </c>
      <c r="G86" s="96" t="s">
        <v>278</v>
      </c>
      <c r="H86" s="105" t="s">
        <v>862</v>
      </c>
    </row>
    <row r="87" spans="1:9" ht="23.25" customHeight="1">
      <c r="A87" s="151"/>
      <c r="B87" s="95"/>
      <c r="C87" s="101" t="s">
        <v>582</v>
      </c>
      <c r="D87" s="282" t="s">
        <v>297</v>
      </c>
      <c r="E87" s="99" t="e">
        <f>②住宅用途!#REF!</f>
        <v>#REF!</v>
      </c>
      <c r="F87" s="99" t="e">
        <f>②住宅用途!#REF!</f>
        <v>#REF!</v>
      </c>
      <c r="G87" s="112" t="s">
        <v>298</v>
      </c>
      <c r="H87" s="112" t="s">
        <v>299</v>
      </c>
    </row>
    <row r="88" spans="1:9" ht="23.25" customHeight="1">
      <c r="A88" s="151"/>
      <c r="B88" s="95"/>
      <c r="C88" s="101" t="s">
        <v>582</v>
      </c>
      <c r="D88" s="282" t="s">
        <v>300</v>
      </c>
      <c r="E88" s="99" t="e">
        <f>②住宅用途!#REF!</f>
        <v>#REF!</v>
      </c>
      <c r="F88" s="99" t="e">
        <f>②住宅用途!#REF!</f>
        <v>#REF!</v>
      </c>
      <c r="G88" s="112" t="s">
        <v>301</v>
      </c>
      <c r="H88" s="112" t="s">
        <v>302</v>
      </c>
    </row>
    <row r="89" spans="1:9" ht="23.25" customHeight="1">
      <c r="A89" s="151"/>
      <c r="B89" s="95"/>
      <c r="C89" s="101" t="s">
        <v>583</v>
      </c>
      <c r="D89" s="282" t="s">
        <v>324</v>
      </c>
      <c r="E89" s="99" t="str">
        <f>②住宅用途!AT23</f>
        <v/>
      </c>
      <c r="F89" s="99">
        <f>②住宅用途!E23</f>
        <v>0</v>
      </c>
      <c r="G89" s="112" t="s">
        <v>325</v>
      </c>
      <c r="H89" s="112" t="s">
        <v>542</v>
      </c>
    </row>
    <row r="90" spans="1:9" ht="23.25" customHeight="1">
      <c r="A90" s="151"/>
      <c r="B90" s="95"/>
      <c r="C90" s="101" t="s">
        <v>583</v>
      </c>
      <c r="D90" s="283" t="s">
        <v>326</v>
      </c>
      <c r="E90" s="99" t="str">
        <f>②住宅用途!AT24</f>
        <v/>
      </c>
      <c r="F90" s="99">
        <f>②住宅用途!E24</f>
        <v>0</v>
      </c>
      <c r="G90" s="112" t="s">
        <v>325</v>
      </c>
      <c r="H90" s="112" t="s">
        <v>542</v>
      </c>
    </row>
    <row r="91" spans="1:9" ht="23.25" customHeight="1">
      <c r="A91" s="151"/>
      <c r="B91" s="95"/>
      <c r="C91" s="101" t="s">
        <v>583</v>
      </c>
      <c r="D91" s="283" t="s">
        <v>327</v>
      </c>
      <c r="E91" s="99" t="str">
        <f>②住宅用途!AT25</f>
        <v/>
      </c>
      <c r="F91" s="99">
        <f>②住宅用途!E25</f>
        <v>0</v>
      </c>
      <c r="G91" s="112" t="s">
        <v>325</v>
      </c>
      <c r="H91" s="112" t="s">
        <v>542</v>
      </c>
    </row>
    <row r="92" spans="1:9" ht="23.25" customHeight="1">
      <c r="A92" s="151"/>
      <c r="B92" s="95"/>
      <c r="C92" s="101" t="s">
        <v>584</v>
      </c>
      <c r="D92" s="282" t="s">
        <v>329</v>
      </c>
      <c r="E92" s="99" t="str">
        <f>②住宅用途!AT26</f>
        <v/>
      </c>
      <c r="F92" s="99">
        <f>②住宅用途!E26</f>
        <v>0</v>
      </c>
      <c r="G92" s="112" t="s">
        <v>325</v>
      </c>
      <c r="H92" s="112" t="s">
        <v>542</v>
      </c>
    </row>
    <row r="93" spans="1:9" ht="23.25" customHeight="1">
      <c r="A93" s="151"/>
      <c r="B93" s="95"/>
      <c r="C93" s="101" t="s">
        <v>584</v>
      </c>
      <c r="D93" s="282" t="s">
        <v>330</v>
      </c>
      <c r="E93" s="99" t="str">
        <f>②住宅用途!AT27</f>
        <v/>
      </c>
      <c r="F93" s="99">
        <f>②住宅用途!E27</f>
        <v>0</v>
      </c>
      <c r="G93" s="112" t="s">
        <v>325</v>
      </c>
      <c r="H93" s="112" t="s">
        <v>542</v>
      </c>
    </row>
    <row r="94" spans="1:9" ht="23.25" customHeight="1">
      <c r="A94" s="151"/>
      <c r="B94" s="95"/>
      <c r="C94" s="101" t="s">
        <v>584</v>
      </c>
      <c r="D94" s="282" t="s">
        <v>331</v>
      </c>
      <c r="E94" s="99" t="str">
        <f>②住宅用途!AT28</f>
        <v/>
      </c>
      <c r="F94" s="99">
        <f>②住宅用途!E28</f>
        <v>0</v>
      </c>
      <c r="G94" s="112" t="s">
        <v>325</v>
      </c>
      <c r="H94" s="112" t="s">
        <v>542</v>
      </c>
    </row>
    <row r="95" spans="1:9" ht="23.25" customHeight="1">
      <c r="A95" s="151"/>
      <c r="B95" s="95"/>
      <c r="C95" s="101" t="s">
        <v>585</v>
      </c>
      <c r="D95" s="282" t="s">
        <v>297</v>
      </c>
      <c r="E95" s="99">
        <f>②住宅用途!AB25</f>
        <v>1</v>
      </c>
      <c r="F95" s="99" t="str">
        <f>②住宅用途!P22</f>
        <v>適用する</v>
      </c>
      <c r="G95" s="112" t="s">
        <v>298</v>
      </c>
      <c r="H95" s="112" t="s">
        <v>299</v>
      </c>
    </row>
    <row r="96" spans="1:9" ht="23.25" customHeight="1">
      <c r="A96" s="151"/>
      <c r="B96" s="95"/>
      <c r="C96" s="101" t="s">
        <v>585</v>
      </c>
      <c r="D96" s="282" t="s">
        <v>300</v>
      </c>
      <c r="E96" s="99" t="str">
        <f>②住宅用途!AF25</f>
        <v/>
      </c>
      <c r="F96" s="99">
        <f>②住宅用途!U22</f>
        <v>0</v>
      </c>
      <c r="G96" s="112" t="s">
        <v>301</v>
      </c>
      <c r="H96" s="112" t="s">
        <v>302</v>
      </c>
    </row>
    <row r="97" spans="1:11" ht="23.25" customHeight="1">
      <c r="A97" s="151"/>
      <c r="B97" s="100" t="s">
        <v>586</v>
      </c>
      <c r="C97" s="101" t="s">
        <v>555</v>
      </c>
      <c r="D97" s="282" t="s">
        <v>556</v>
      </c>
      <c r="E97" s="99" t="str">
        <f>②住宅用途!AJ34</f>
        <v/>
      </c>
      <c r="F97" s="99">
        <f>②住宅用途!E33</f>
        <v>0</v>
      </c>
      <c r="G97" s="98" t="s">
        <v>1086</v>
      </c>
      <c r="H97" s="98" t="s">
        <v>1087</v>
      </c>
      <c r="I97" s="314" t="s">
        <v>1065</v>
      </c>
      <c r="J97" s="317">
        <v>43845</v>
      </c>
      <c r="K97" s="144" t="s">
        <v>1088</v>
      </c>
    </row>
    <row r="98" spans="1:11" ht="23.25" customHeight="1">
      <c r="A98" s="151"/>
      <c r="B98" s="95"/>
      <c r="C98" s="101" t="s">
        <v>557</v>
      </c>
      <c r="D98" s="282" t="s">
        <v>558</v>
      </c>
      <c r="E98" s="99" t="str">
        <f>②住宅用途!AN33</f>
        <v/>
      </c>
      <c r="F98" s="99">
        <f>②住宅用途!E34</f>
        <v>0</v>
      </c>
      <c r="G98" s="98" t="s">
        <v>708</v>
      </c>
      <c r="H98" s="98" t="s">
        <v>709</v>
      </c>
    </row>
    <row r="99" spans="1:11" ht="23.25" customHeight="1">
      <c r="A99" s="151"/>
      <c r="B99" s="95"/>
      <c r="C99" s="101" t="s">
        <v>559</v>
      </c>
      <c r="D99" s="282" t="s">
        <v>587</v>
      </c>
      <c r="E99" s="99" t="str">
        <f>②住宅用途!AJ40</f>
        <v/>
      </c>
      <c r="F99" s="99">
        <f>②住宅用途!E35</f>
        <v>0</v>
      </c>
      <c r="G99" s="295" t="s">
        <v>1041</v>
      </c>
      <c r="H99" s="295" t="s">
        <v>1042</v>
      </c>
      <c r="I99" s="225" t="s">
        <v>1043</v>
      </c>
    </row>
    <row r="100" spans="1:11" ht="23.25" customHeight="1">
      <c r="A100" s="151"/>
      <c r="B100" s="95"/>
      <c r="C100" s="101" t="s">
        <v>588</v>
      </c>
      <c r="D100" s="282" t="s">
        <v>589</v>
      </c>
      <c r="E100" s="117" t="str">
        <f>IF(②住宅用途!E36="","",F100)</f>
        <v/>
      </c>
      <c r="F100" s="117">
        <f>②住宅用途!E36</f>
        <v>0</v>
      </c>
      <c r="G100" s="98" t="s">
        <v>278</v>
      </c>
      <c r="H100" s="180" t="s">
        <v>465</v>
      </c>
    </row>
    <row r="101" spans="1:11" ht="23.25" customHeight="1">
      <c r="A101" s="151"/>
      <c r="B101" s="95"/>
      <c r="C101" s="101" t="s">
        <v>588</v>
      </c>
      <c r="D101" s="282" t="s">
        <v>590</v>
      </c>
      <c r="E101" s="99">
        <f>②住宅用途!AN38</f>
        <v>2</v>
      </c>
      <c r="F101" s="99" t="str">
        <f>②住宅用途!Z36</f>
        <v>共用部を含まない</v>
      </c>
      <c r="G101" s="98" t="s">
        <v>713</v>
      </c>
      <c r="H101" s="98" t="s">
        <v>714</v>
      </c>
    </row>
    <row r="102" spans="1:11" ht="23.25" customHeight="1">
      <c r="A102" s="151"/>
      <c r="B102" s="95"/>
      <c r="C102" s="101" t="s">
        <v>588</v>
      </c>
      <c r="D102" s="282" t="s">
        <v>591</v>
      </c>
      <c r="E102" s="115" t="str">
        <f>IF(②住宅用途!S36="","",F102)</f>
        <v/>
      </c>
      <c r="F102" s="115">
        <f>②住宅用途!S36</f>
        <v>0</v>
      </c>
      <c r="G102" s="152" t="s">
        <v>278</v>
      </c>
      <c r="H102" s="98" t="s">
        <v>279</v>
      </c>
    </row>
    <row r="103" spans="1:11" ht="23.25" customHeight="1">
      <c r="A103" s="151"/>
      <c r="B103" s="95"/>
      <c r="C103" s="101" t="s">
        <v>592</v>
      </c>
      <c r="D103" s="282" t="s">
        <v>593</v>
      </c>
      <c r="E103" s="115" t="str">
        <f>IF(②住宅用途!E38="","",F103)</f>
        <v/>
      </c>
      <c r="F103" s="115">
        <f>②住宅用途!E38</f>
        <v>0</v>
      </c>
      <c r="G103" s="152" t="s">
        <v>278</v>
      </c>
      <c r="H103" s="180" t="s">
        <v>279</v>
      </c>
    </row>
    <row r="104" spans="1:11" ht="23.25" customHeight="1">
      <c r="A104" s="151"/>
      <c r="B104" s="95"/>
      <c r="C104" s="101" t="s">
        <v>592</v>
      </c>
      <c r="D104" s="282" t="s">
        <v>594</v>
      </c>
      <c r="E104" s="115" t="str">
        <f>IF(②住宅用途!I38="","",F104)</f>
        <v/>
      </c>
      <c r="F104" s="115">
        <f>②住宅用途!I38</f>
        <v>0</v>
      </c>
      <c r="G104" s="152" t="s">
        <v>278</v>
      </c>
      <c r="H104" s="180" t="s">
        <v>279</v>
      </c>
    </row>
    <row r="105" spans="1:11" ht="23.25" customHeight="1">
      <c r="A105" s="151"/>
      <c r="B105" s="95"/>
      <c r="C105" s="101" t="s">
        <v>592</v>
      </c>
      <c r="D105" s="282" t="s">
        <v>595</v>
      </c>
      <c r="E105" s="115" t="str">
        <f>IF(②住宅用途!M38="","",F105)</f>
        <v/>
      </c>
      <c r="F105" s="115">
        <f>②住宅用途!M38</f>
        <v>0</v>
      </c>
      <c r="G105" s="152" t="s">
        <v>278</v>
      </c>
      <c r="H105" s="180" t="s">
        <v>279</v>
      </c>
    </row>
    <row r="106" spans="1:11" ht="23.25" customHeight="1">
      <c r="A106" s="151"/>
      <c r="B106" s="95"/>
      <c r="C106" s="101" t="s">
        <v>592</v>
      </c>
      <c r="D106" s="282" t="s">
        <v>596</v>
      </c>
      <c r="E106" s="115" t="str">
        <f>IF(②住宅用途!Q38="","",F106)</f>
        <v/>
      </c>
      <c r="F106" s="115">
        <f>②住宅用途!Q38</f>
        <v>0</v>
      </c>
      <c r="G106" s="152" t="s">
        <v>278</v>
      </c>
      <c r="H106" s="180" t="s">
        <v>279</v>
      </c>
    </row>
    <row r="107" spans="1:11" ht="23.25" customHeight="1">
      <c r="A107" s="151"/>
      <c r="B107" s="95"/>
      <c r="C107" s="101" t="s">
        <v>597</v>
      </c>
      <c r="D107" s="282" t="s">
        <v>598</v>
      </c>
      <c r="E107" s="115" t="str">
        <f>IF(②住宅用途!E39="","",F107)</f>
        <v/>
      </c>
      <c r="F107" s="115">
        <f>②住宅用途!E39</f>
        <v>0</v>
      </c>
      <c r="G107" s="152" t="s">
        <v>278</v>
      </c>
      <c r="H107" s="180" t="s">
        <v>279</v>
      </c>
    </row>
    <row r="108" spans="1:11" ht="23.25" customHeight="1">
      <c r="A108" s="151"/>
      <c r="B108" s="95"/>
      <c r="C108" s="101" t="s">
        <v>597</v>
      </c>
      <c r="D108" s="282" t="s">
        <v>599</v>
      </c>
      <c r="E108" s="115" t="str">
        <f>IF(②住宅用途!I39="","",F108)</f>
        <v/>
      </c>
      <c r="F108" s="115">
        <f>②住宅用途!I39</f>
        <v>0</v>
      </c>
      <c r="G108" s="152" t="s">
        <v>278</v>
      </c>
      <c r="H108" s="180" t="s">
        <v>279</v>
      </c>
    </row>
    <row r="109" spans="1:11" ht="23.25" customHeight="1">
      <c r="A109" s="151"/>
      <c r="B109" s="95"/>
      <c r="C109" s="101" t="s">
        <v>597</v>
      </c>
      <c r="D109" s="283" t="s">
        <v>600</v>
      </c>
      <c r="E109" s="115" t="str">
        <f>IF(②住宅用途!M39="","",F109)</f>
        <v/>
      </c>
      <c r="F109" s="136">
        <f>②住宅用途!M39</f>
        <v>0</v>
      </c>
      <c r="G109" s="152" t="s">
        <v>278</v>
      </c>
      <c r="H109" s="180" t="s">
        <v>279</v>
      </c>
    </row>
    <row r="110" spans="1:11" ht="23.25" customHeight="1">
      <c r="A110" s="151"/>
      <c r="B110" s="95"/>
      <c r="C110" s="101" t="s">
        <v>597</v>
      </c>
      <c r="D110" s="283" t="s">
        <v>601</v>
      </c>
      <c r="E110" s="115" t="str">
        <f>IF(②住宅用途!Q39="","",F110)</f>
        <v/>
      </c>
      <c r="F110" s="136">
        <f>②住宅用途!Q39</f>
        <v>0</v>
      </c>
      <c r="G110" s="152" t="s">
        <v>278</v>
      </c>
      <c r="H110" s="180" t="s">
        <v>279</v>
      </c>
    </row>
    <row r="111" spans="1:11" ht="23.25" customHeight="1">
      <c r="A111" s="151"/>
      <c r="B111" s="95"/>
      <c r="C111" s="101" t="s">
        <v>602</v>
      </c>
      <c r="D111" s="282" t="s">
        <v>603</v>
      </c>
      <c r="E111" s="115" t="str">
        <f>IF(②住宅用途!E40="","",F111)</f>
        <v/>
      </c>
      <c r="F111" s="115">
        <f>②住宅用途!E40</f>
        <v>0</v>
      </c>
      <c r="G111" s="152" t="s">
        <v>278</v>
      </c>
      <c r="H111" s="180" t="s">
        <v>279</v>
      </c>
    </row>
    <row r="112" spans="1:11" ht="23.25" customHeight="1">
      <c r="A112" s="151"/>
      <c r="B112" s="95"/>
      <c r="C112" s="101" t="s">
        <v>602</v>
      </c>
      <c r="D112" s="282" t="s">
        <v>604</v>
      </c>
      <c r="E112" s="115" t="str">
        <f>IF(②住宅用途!I40="","",F112)</f>
        <v/>
      </c>
      <c r="F112" s="115">
        <f>②住宅用途!I40</f>
        <v>0</v>
      </c>
      <c r="G112" s="152" t="s">
        <v>278</v>
      </c>
      <c r="H112" s="180" t="s">
        <v>279</v>
      </c>
    </row>
    <row r="113" spans="1:11" ht="23.25" customHeight="1">
      <c r="A113" s="151"/>
      <c r="B113" s="95"/>
      <c r="C113" s="101" t="s">
        <v>602</v>
      </c>
      <c r="D113" s="283" t="s">
        <v>605</v>
      </c>
      <c r="E113" s="115" t="str">
        <f>IF(②住宅用途!M40="","",F113)</f>
        <v/>
      </c>
      <c r="F113" s="136">
        <f>②住宅用途!M40</f>
        <v>0</v>
      </c>
      <c r="G113" s="152" t="s">
        <v>278</v>
      </c>
      <c r="H113" s="180" t="s">
        <v>279</v>
      </c>
    </row>
    <row r="114" spans="1:11" ht="23.25" customHeight="1">
      <c r="A114" s="151"/>
      <c r="B114" s="95"/>
      <c r="C114" s="101" t="s">
        <v>602</v>
      </c>
      <c r="D114" s="283" t="s">
        <v>606</v>
      </c>
      <c r="E114" s="115" t="str">
        <f>IF(②住宅用途!Q40="","",F114)</f>
        <v/>
      </c>
      <c r="F114" s="136">
        <f>②住宅用途!Q40</f>
        <v>0</v>
      </c>
      <c r="G114" s="152" t="s">
        <v>278</v>
      </c>
      <c r="H114" s="180" t="s">
        <v>279</v>
      </c>
    </row>
    <row r="115" spans="1:11" ht="23.25" customHeight="1">
      <c r="A115" s="151"/>
      <c r="B115" s="95"/>
      <c r="C115" s="101" t="s">
        <v>607</v>
      </c>
      <c r="D115" s="282" t="s">
        <v>608</v>
      </c>
      <c r="E115" s="115" t="str">
        <f>F115</f>
        <v/>
      </c>
      <c r="F115" s="115" t="str">
        <f>②住宅用途!E41</f>
        <v/>
      </c>
      <c r="G115" s="152" t="s">
        <v>278</v>
      </c>
      <c r="H115" s="180" t="s">
        <v>279</v>
      </c>
    </row>
    <row r="116" spans="1:11" ht="23.25" customHeight="1">
      <c r="A116" s="151"/>
      <c r="B116" s="95"/>
      <c r="C116" s="101" t="s">
        <v>607</v>
      </c>
      <c r="D116" s="282" t="s">
        <v>609</v>
      </c>
      <c r="E116" s="115" t="str">
        <f t="shared" ref="E116:E118" si="3">F116</f>
        <v/>
      </c>
      <c r="F116" s="115" t="str">
        <f>②住宅用途!I41</f>
        <v/>
      </c>
      <c r="G116" s="152" t="s">
        <v>278</v>
      </c>
      <c r="H116" s="180" t="s">
        <v>279</v>
      </c>
    </row>
    <row r="117" spans="1:11" ht="23.25" customHeight="1">
      <c r="A117" s="151"/>
      <c r="B117" s="95"/>
      <c r="C117" s="101" t="s">
        <v>607</v>
      </c>
      <c r="D117" s="283" t="s">
        <v>610</v>
      </c>
      <c r="E117" s="115" t="str">
        <f t="shared" si="3"/>
        <v/>
      </c>
      <c r="F117" s="136" t="str">
        <f>②住宅用途!M41</f>
        <v/>
      </c>
      <c r="G117" s="152" t="s">
        <v>278</v>
      </c>
      <c r="H117" s="180" t="s">
        <v>279</v>
      </c>
    </row>
    <row r="118" spans="1:11" ht="23.25" customHeight="1">
      <c r="A118" s="151"/>
      <c r="B118" s="95"/>
      <c r="C118" s="101" t="s">
        <v>607</v>
      </c>
      <c r="D118" s="283" t="s">
        <v>611</v>
      </c>
      <c r="E118" s="115" t="str">
        <f t="shared" si="3"/>
        <v/>
      </c>
      <c r="F118" s="136" t="str">
        <f>②住宅用途!Q41</f>
        <v/>
      </c>
      <c r="G118" s="152" t="s">
        <v>278</v>
      </c>
      <c r="H118" s="180" t="s">
        <v>279</v>
      </c>
    </row>
    <row r="119" spans="1:11" ht="23.25" customHeight="1">
      <c r="A119" s="151"/>
      <c r="B119" s="95"/>
      <c r="C119" s="101" t="s">
        <v>564</v>
      </c>
      <c r="D119" s="282" t="s">
        <v>612</v>
      </c>
      <c r="E119" s="99" t="str">
        <f>②住宅用途!AJ52</f>
        <v/>
      </c>
      <c r="F119" s="99">
        <f>②住宅用途!E42</f>
        <v>0</v>
      </c>
      <c r="G119" s="103" t="s">
        <v>1096</v>
      </c>
      <c r="H119" s="103" t="s">
        <v>1092</v>
      </c>
      <c r="I119" s="314" t="s">
        <v>1065</v>
      </c>
      <c r="J119" s="317">
        <v>43847</v>
      </c>
      <c r="K119" s="320" t="s">
        <v>1091</v>
      </c>
    </row>
    <row r="120" spans="1:11" ht="23.25" customHeight="1">
      <c r="A120" s="151"/>
      <c r="B120" s="95"/>
      <c r="C120" s="101" t="s">
        <v>565</v>
      </c>
      <c r="D120" s="282" t="s">
        <v>613</v>
      </c>
      <c r="E120" s="99" t="str">
        <f>②住宅用途!AT43</f>
        <v/>
      </c>
      <c r="F120" s="99">
        <f>②住宅用途!E43</f>
        <v>0</v>
      </c>
      <c r="G120" s="112" t="s">
        <v>325</v>
      </c>
      <c r="H120" s="112" t="s">
        <v>542</v>
      </c>
    </row>
    <row r="121" spans="1:11" ht="23.25" customHeight="1">
      <c r="A121" s="151"/>
      <c r="B121" s="95"/>
      <c r="C121" s="101" t="s">
        <v>565</v>
      </c>
      <c r="D121" s="282" t="s">
        <v>614</v>
      </c>
      <c r="E121" s="99" t="str">
        <f>②住宅用途!AT44</f>
        <v/>
      </c>
      <c r="F121" s="99">
        <f>②住宅用途!E44</f>
        <v>0</v>
      </c>
      <c r="G121" s="112" t="s">
        <v>325</v>
      </c>
      <c r="H121" s="112" t="s">
        <v>542</v>
      </c>
    </row>
    <row r="122" spans="1:11" ht="23.25" customHeight="1">
      <c r="A122" s="151"/>
      <c r="B122" s="95"/>
      <c r="C122" s="101" t="s">
        <v>565</v>
      </c>
      <c r="D122" s="282" t="s">
        <v>615</v>
      </c>
      <c r="E122" s="99" t="str">
        <f>②住宅用途!AT45</f>
        <v/>
      </c>
      <c r="F122" s="99">
        <f>②住宅用途!E45</f>
        <v>0</v>
      </c>
      <c r="G122" s="112" t="s">
        <v>325</v>
      </c>
      <c r="H122" s="112" t="s">
        <v>542</v>
      </c>
    </row>
    <row r="123" spans="1:11" ht="23.25" customHeight="1">
      <c r="A123" s="151"/>
      <c r="B123" s="95"/>
      <c r="C123" s="101" t="s">
        <v>565</v>
      </c>
      <c r="D123" s="282" t="s">
        <v>616</v>
      </c>
      <c r="E123" s="99" t="str">
        <f>②住宅用途!AT46</f>
        <v/>
      </c>
      <c r="F123" s="99">
        <f>②住宅用途!E46</f>
        <v>0</v>
      </c>
      <c r="G123" s="112" t="s">
        <v>325</v>
      </c>
      <c r="H123" s="112" t="s">
        <v>542</v>
      </c>
    </row>
    <row r="124" spans="1:11" ht="23.25" customHeight="1">
      <c r="A124" s="151"/>
      <c r="B124" s="95"/>
      <c r="C124" s="101" t="s">
        <v>565</v>
      </c>
      <c r="D124" s="282" t="s">
        <v>617</v>
      </c>
      <c r="E124" s="99" t="str">
        <f>②住宅用途!AT47</f>
        <v/>
      </c>
      <c r="F124" s="99">
        <f>②住宅用途!E47</f>
        <v>0</v>
      </c>
      <c r="G124" s="112" t="s">
        <v>325</v>
      </c>
      <c r="H124" s="112" t="s">
        <v>542</v>
      </c>
    </row>
    <row r="125" spans="1:11" ht="23.25" customHeight="1">
      <c r="A125" s="151"/>
      <c r="B125" s="95"/>
      <c r="C125" s="101" t="s">
        <v>565</v>
      </c>
      <c r="D125" s="282" t="s">
        <v>618</v>
      </c>
      <c r="E125" s="99" t="str">
        <f>②住宅用途!AT48</f>
        <v/>
      </c>
      <c r="F125" s="99">
        <f>②住宅用途!E48</f>
        <v>0</v>
      </c>
      <c r="G125" s="112" t="s">
        <v>325</v>
      </c>
      <c r="H125" s="112" t="s">
        <v>542</v>
      </c>
    </row>
    <row r="126" spans="1:11" ht="23.25" customHeight="1">
      <c r="A126" s="151"/>
      <c r="B126" s="95"/>
      <c r="C126" s="101" t="s">
        <v>565</v>
      </c>
      <c r="D126" s="282" t="s">
        <v>619</v>
      </c>
      <c r="E126" s="99" t="str">
        <f>②住宅用途!AT49</f>
        <v/>
      </c>
      <c r="F126" s="99">
        <f>②住宅用途!E49</f>
        <v>0</v>
      </c>
      <c r="G126" s="112" t="s">
        <v>325</v>
      </c>
      <c r="H126" s="112" t="s">
        <v>542</v>
      </c>
    </row>
    <row r="127" spans="1:11" ht="23.25" customHeight="1">
      <c r="A127" s="151"/>
      <c r="B127" s="95"/>
      <c r="C127" s="101" t="s">
        <v>565</v>
      </c>
      <c r="D127" s="282" t="s">
        <v>620</v>
      </c>
      <c r="E127" s="99" t="str">
        <f>②住宅用途!AT50</f>
        <v/>
      </c>
      <c r="F127" s="99">
        <f>②住宅用途!E50</f>
        <v>0</v>
      </c>
      <c r="G127" s="112" t="s">
        <v>325</v>
      </c>
      <c r="H127" s="112" t="s">
        <v>542</v>
      </c>
    </row>
    <row r="128" spans="1:11" ht="23.25" customHeight="1">
      <c r="A128" s="151"/>
      <c r="B128" s="95"/>
      <c r="C128" s="101" t="s">
        <v>565</v>
      </c>
      <c r="D128" s="282" t="s">
        <v>621</v>
      </c>
      <c r="E128" s="115" t="str">
        <f t="shared" ref="E128" si="4">IF(F128=0,"",F128)</f>
        <v/>
      </c>
      <c r="F128" s="99">
        <f>②住宅用途!H50</f>
        <v>0</v>
      </c>
      <c r="G128" s="96" t="s">
        <v>319</v>
      </c>
      <c r="H128" s="98"/>
    </row>
    <row r="129" spans="1:8" ht="23.25" customHeight="1">
      <c r="A129" s="151"/>
      <c r="B129" s="95"/>
      <c r="C129" s="101" t="s">
        <v>566</v>
      </c>
      <c r="D129" s="282" t="s">
        <v>622</v>
      </c>
      <c r="E129" s="99" t="str">
        <f>②住宅用途!AT51</f>
        <v/>
      </c>
      <c r="F129" s="99">
        <f>②住宅用途!E51</f>
        <v>0</v>
      </c>
      <c r="G129" s="112" t="s">
        <v>325</v>
      </c>
      <c r="H129" s="112" t="s">
        <v>542</v>
      </c>
    </row>
    <row r="130" spans="1:8" ht="23.25" customHeight="1">
      <c r="A130" s="151"/>
      <c r="B130" s="95"/>
      <c r="C130" s="101" t="s">
        <v>623</v>
      </c>
      <c r="D130" s="282" t="s">
        <v>624</v>
      </c>
      <c r="E130" s="99" t="str">
        <f>②住宅用途!AT53</f>
        <v/>
      </c>
      <c r="F130" s="99">
        <f>②住宅用途!E53</f>
        <v>0</v>
      </c>
      <c r="G130" s="112" t="s">
        <v>325</v>
      </c>
      <c r="H130" s="112" t="s">
        <v>542</v>
      </c>
    </row>
    <row r="131" spans="1:8" ht="23.25" customHeight="1">
      <c r="A131" s="151"/>
      <c r="B131" s="95"/>
      <c r="C131" s="101" t="s">
        <v>623</v>
      </c>
      <c r="D131" s="282" t="s">
        <v>625</v>
      </c>
      <c r="E131" s="99" t="str">
        <f>②住宅用途!AT54</f>
        <v/>
      </c>
      <c r="F131" s="99">
        <f>②住宅用途!E54</f>
        <v>0</v>
      </c>
      <c r="G131" s="112" t="s">
        <v>325</v>
      </c>
      <c r="H131" s="112" t="s">
        <v>542</v>
      </c>
    </row>
    <row r="132" spans="1:8" ht="23.25" customHeight="1">
      <c r="A132" s="151"/>
      <c r="B132" s="95"/>
      <c r="C132" s="101" t="s">
        <v>623</v>
      </c>
      <c r="D132" s="282" t="s">
        <v>12</v>
      </c>
      <c r="E132" s="99" t="str">
        <f>②住宅用途!AT55</f>
        <v/>
      </c>
      <c r="F132" s="99">
        <f>②住宅用途!E55</f>
        <v>0</v>
      </c>
      <c r="G132" s="112" t="s">
        <v>325</v>
      </c>
      <c r="H132" s="112" t="s">
        <v>542</v>
      </c>
    </row>
    <row r="133" spans="1:8" ht="23.25" customHeight="1">
      <c r="A133" s="151"/>
      <c r="B133" s="95"/>
      <c r="C133" s="101" t="s">
        <v>626</v>
      </c>
      <c r="D133" s="282" t="s">
        <v>627</v>
      </c>
      <c r="E133" s="99" t="str">
        <f>②住宅用途!AT56</f>
        <v/>
      </c>
      <c r="F133" s="99">
        <f>②住宅用途!E56</f>
        <v>0</v>
      </c>
      <c r="G133" s="112" t="s">
        <v>325</v>
      </c>
      <c r="H133" s="112" t="s">
        <v>542</v>
      </c>
    </row>
    <row r="134" spans="1:8" ht="23.25" customHeight="1">
      <c r="A134" s="151"/>
      <c r="B134" s="95"/>
      <c r="C134" s="101" t="s">
        <v>626</v>
      </c>
      <c r="D134" s="282" t="s">
        <v>628</v>
      </c>
      <c r="E134" s="99" t="str">
        <f>②住宅用途!AT57</f>
        <v/>
      </c>
      <c r="F134" s="99">
        <f>②住宅用途!E57</f>
        <v>0</v>
      </c>
      <c r="G134" s="112" t="s">
        <v>325</v>
      </c>
      <c r="H134" s="112" t="s">
        <v>542</v>
      </c>
    </row>
    <row r="135" spans="1:8" ht="23.25" customHeight="1">
      <c r="A135" s="151"/>
      <c r="B135" s="95"/>
      <c r="C135" s="101" t="s">
        <v>626</v>
      </c>
      <c r="D135" s="282" t="s">
        <v>629</v>
      </c>
      <c r="E135" s="99" t="str">
        <f>②住宅用途!AT58</f>
        <v/>
      </c>
      <c r="F135" s="99">
        <f>②住宅用途!E58</f>
        <v>0</v>
      </c>
      <c r="G135" s="112" t="s">
        <v>325</v>
      </c>
      <c r="H135" s="112" t="s">
        <v>542</v>
      </c>
    </row>
    <row r="136" spans="1:8" ht="23.25" customHeight="1">
      <c r="A136" s="151"/>
      <c r="B136" s="95"/>
      <c r="C136" s="101" t="s">
        <v>626</v>
      </c>
      <c r="D136" s="282" t="s">
        <v>630</v>
      </c>
      <c r="E136" s="99" t="str">
        <f>②住宅用途!AT59</f>
        <v/>
      </c>
      <c r="F136" s="99">
        <f>②住宅用途!E59</f>
        <v>0</v>
      </c>
      <c r="G136" s="112" t="s">
        <v>325</v>
      </c>
      <c r="H136" s="112" t="s">
        <v>542</v>
      </c>
    </row>
    <row r="137" spans="1:8" ht="23.25" customHeight="1">
      <c r="A137" s="151"/>
      <c r="B137" s="95"/>
      <c r="C137" s="101" t="s">
        <v>626</v>
      </c>
      <c r="D137" s="283" t="s">
        <v>631</v>
      </c>
      <c r="E137" s="99" t="str">
        <f>②住宅用途!AT60</f>
        <v/>
      </c>
      <c r="F137" s="99">
        <f>②住宅用途!E60</f>
        <v>0</v>
      </c>
      <c r="G137" s="112" t="s">
        <v>325</v>
      </c>
      <c r="H137" s="112" t="s">
        <v>542</v>
      </c>
    </row>
    <row r="138" spans="1:8" ht="23.25" customHeight="1">
      <c r="A138" s="151"/>
      <c r="B138" s="95"/>
      <c r="C138" s="101" t="s">
        <v>632</v>
      </c>
      <c r="D138" s="282" t="s">
        <v>633</v>
      </c>
      <c r="E138" s="99" t="str">
        <f>②住宅用途!AT61</f>
        <v/>
      </c>
      <c r="F138" s="99">
        <f>②住宅用途!E61</f>
        <v>0</v>
      </c>
      <c r="G138" s="112" t="s">
        <v>325</v>
      </c>
      <c r="H138" s="112" t="s">
        <v>542</v>
      </c>
    </row>
    <row r="139" spans="1:8" ht="23.25" customHeight="1">
      <c r="A139" s="151"/>
      <c r="B139" s="95"/>
      <c r="C139" s="101" t="s">
        <v>634</v>
      </c>
      <c r="D139" s="282" t="s">
        <v>635</v>
      </c>
      <c r="E139" s="99" t="str">
        <f>②住宅用途!AT62</f>
        <v/>
      </c>
      <c r="F139" s="99">
        <f>②住宅用途!E62</f>
        <v>0</v>
      </c>
      <c r="G139" s="112" t="s">
        <v>325</v>
      </c>
      <c r="H139" s="112" t="s">
        <v>542</v>
      </c>
    </row>
    <row r="140" spans="1:8" ht="23.25" customHeight="1">
      <c r="A140" s="151"/>
      <c r="B140" s="95"/>
      <c r="C140" s="101" t="s">
        <v>634</v>
      </c>
      <c r="D140" s="282" t="s">
        <v>636</v>
      </c>
      <c r="E140" s="99" t="str">
        <f>②住宅用途!AT63</f>
        <v/>
      </c>
      <c r="F140" s="99">
        <f>②住宅用途!E63</f>
        <v>0</v>
      </c>
      <c r="G140" s="112" t="s">
        <v>325</v>
      </c>
      <c r="H140" s="112" t="s">
        <v>542</v>
      </c>
    </row>
    <row r="141" spans="1:8" ht="23.25" customHeight="1">
      <c r="A141" s="151"/>
      <c r="B141" s="95"/>
      <c r="C141" s="101" t="s">
        <v>637</v>
      </c>
      <c r="D141" s="282" t="s">
        <v>633</v>
      </c>
      <c r="E141" s="99" t="str">
        <f>②住宅用途!AT64</f>
        <v/>
      </c>
      <c r="F141" s="99">
        <f>②住宅用途!E64</f>
        <v>0</v>
      </c>
      <c r="G141" s="112" t="s">
        <v>325</v>
      </c>
      <c r="H141" s="112" t="s">
        <v>542</v>
      </c>
    </row>
    <row r="142" spans="1:8" ht="23.25" customHeight="1">
      <c r="A142" s="151"/>
      <c r="B142" s="95"/>
      <c r="C142" s="101" t="s">
        <v>638</v>
      </c>
      <c r="D142" s="282" t="s">
        <v>639</v>
      </c>
      <c r="E142" s="99" t="str">
        <f>②住宅用途!AT66</f>
        <v/>
      </c>
      <c r="F142" s="99">
        <f>②住宅用途!E66</f>
        <v>0</v>
      </c>
      <c r="G142" s="112" t="s">
        <v>325</v>
      </c>
      <c r="H142" s="112" t="s">
        <v>542</v>
      </c>
    </row>
    <row r="143" spans="1:8" ht="23.25" customHeight="1">
      <c r="A143" s="151"/>
      <c r="B143" s="95"/>
      <c r="C143" s="101" t="s">
        <v>640</v>
      </c>
      <c r="D143" s="282" t="s">
        <v>641</v>
      </c>
      <c r="E143" s="99" t="str">
        <f>②住宅用途!AT67</f>
        <v/>
      </c>
      <c r="F143" s="99">
        <f>②住宅用途!E67</f>
        <v>0</v>
      </c>
      <c r="G143" s="112" t="s">
        <v>325</v>
      </c>
      <c r="H143" s="112" t="s">
        <v>542</v>
      </c>
    </row>
    <row r="144" spans="1:8" ht="23.25" customHeight="1">
      <c r="A144" s="151"/>
      <c r="B144" s="95"/>
      <c r="C144" s="101" t="s">
        <v>642</v>
      </c>
      <c r="D144" s="282" t="s">
        <v>200</v>
      </c>
      <c r="E144" s="99" t="e">
        <f>②住宅用途!#REF!</f>
        <v>#REF!</v>
      </c>
      <c r="F144" s="99" t="e">
        <f>②住宅用途!#REF!</f>
        <v>#REF!</v>
      </c>
      <c r="G144" s="112" t="s">
        <v>325</v>
      </c>
      <c r="H144" s="112" t="s">
        <v>542</v>
      </c>
    </row>
    <row r="145" spans="1:8" ht="23.25" customHeight="1">
      <c r="A145" s="151"/>
      <c r="B145" s="95"/>
      <c r="C145" s="101" t="s">
        <v>642</v>
      </c>
      <c r="D145" s="282" t="s">
        <v>201</v>
      </c>
      <c r="E145" s="99" t="e">
        <f>②住宅用途!#REF!</f>
        <v>#REF!</v>
      </c>
      <c r="F145" s="99" t="e">
        <f>②住宅用途!#REF!</f>
        <v>#REF!</v>
      </c>
      <c r="G145" s="112" t="s">
        <v>325</v>
      </c>
      <c r="H145" s="112" t="s">
        <v>542</v>
      </c>
    </row>
    <row r="146" spans="1:8" ht="23.25" customHeight="1">
      <c r="A146" s="151"/>
      <c r="B146" s="95"/>
      <c r="C146" s="101" t="s">
        <v>642</v>
      </c>
      <c r="D146" s="282" t="s">
        <v>202</v>
      </c>
      <c r="E146" s="99" t="e">
        <f>②住宅用途!#REF!</f>
        <v>#REF!</v>
      </c>
      <c r="F146" s="99" t="e">
        <f>②住宅用途!#REF!</f>
        <v>#REF!</v>
      </c>
      <c r="G146" s="112" t="s">
        <v>325</v>
      </c>
      <c r="H146" s="112" t="s">
        <v>542</v>
      </c>
    </row>
    <row r="147" spans="1:8" ht="23.25" customHeight="1">
      <c r="A147" s="151"/>
      <c r="B147" s="95"/>
      <c r="C147" s="101" t="s">
        <v>643</v>
      </c>
      <c r="D147" s="282" t="s">
        <v>203</v>
      </c>
      <c r="E147" s="99" t="e">
        <f>②住宅用途!#REF!</f>
        <v>#REF!</v>
      </c>
      <c r="F147" s="99" t="e">
        <f>②住宅用途!#REF!</f>
        <v>#REF!</v>
      </c>
      <c r="G147" s="112" t="s">
        <v>325</v>
      </c>
      <c r="H147" s="112" t="s">
        <v>542</v>
      </c>
    </row>
    <row r="148" spans="1:8" ht="23.25" customHeight="1">
      <c r="A148" s="151"/>
      <c r="B148" s="95"/>
      <c r="C148" s="101" t="s">
        <v>643</v>
      </c>
      <c r="D148" s="285" t="s">
        <v>644</v>
      </c>
      <c r="E148" s="99" t="e">
        <f>②住宅用途!#REF!</f>
        <v>#REF!</v>
      </c>
      <c r="F148" s="99" t="e">
        <f>②住宅用途!#REF!</f>
        <v>#REF!</v>
      </c>
      <c r="G148" s="112" t="s">
        <v>325</v>
      </c>
      <c r="H148" s="112" t="s">
        <v>542</v>
      </c>
    </row>
    <row r="149" spans="1:8" ht="23.25" customHeight="1">
      <c r="A149" s="151"/>
      <c r="B149" s="95"/>
      <c r="C149" s="101" t="s">
        <v>643</v>
      </c>
      <c r="D149" s="282" t="s">
        <v>645</v>
      </c>
      <c r="E149" s="117" t="e">
        <f>IF(②住宅用途!#REF!="","",F149)</f>
        <v>#REF!</v>
      </c>
      <c r="F149" s="117" t="e">
        <f>②住宅用途!#REF!</f>
        <v>#REF!</v>
      </c>
      <c r="G149" s="96" t="s">
        <v>278</v>
      </c>
      <c r="H149" s="98" t="s">
        <v>863</v>
      </c>
    </row>
    <row r="150" spans="1:8" ht="23.25" customHeight="1">
      <c r="A150" s="151"/>
      <c r="B150" s="95"/>
      <c r="C150" s="101" t="s">
        <v>643</v>
      </c>
      <c r="D150" s="282" t="s">
        <v>620</v>
      </c>
      <c r="E150" s="99" t="e">
        <f>②住宅用途!#REF!</f>
        <v>#REF!</v>
      </c>
      <c r="F150" s="99" t="e">
        <f>②住宅用途!#REF!</f>
        <v>#REF!</v>
      </c>
      <c r="G150" s="112" t="s">
        <v>325</v>
      </c>
      <c r="H150" s="112" t="s">
        <v>542</v>
      </c>
    </row>
    <row r="151" spans="1:8" ht="23.25" customHeight="1">
      <c r="A151" s="151"/>
      <c r="B151" s="95"/>
      <c r="C151" s="101" t="s">
        <v>643</v>
      </c>
      <c r="D151" s="282" t="s">
        <v>621</v>
      </c>
      <c r="E151" s="115" t="e">
        <f>IF(F151=0,"",F151)</f>
        <v>#REF!</v>
      </c>
      <c r="F151" s="99" t="e">
        <f>②住宅用途!#REF!</f>
        <v>#REF!</v>
      </c>
      <c r="G151" s="96" t="s">
        <v>319</v>
      </c>
      <c r="H151" s="98"/>
    </row>
    <row r="152" spans="1:8" ht="23.25" customHeight="1">
      <c r="A152" s="151"/>
      <c r="B152" s="95"/>
      <c r="C152" s="101" t="s">
        <v>568</v>
      </c>
      <c r="D152" s="282" t="s">
        <v>297</v>
      </c>
      <c r="E152" s="99">
        <f>②住宅用途!AB34</f>
        <v>1</v>
      </c>
      <c r="F152" s="99" t="str">
        <f>②住宅用途!Z35</f>
        <v>適用する</v>
      </c>
      <c r="G152" s="112" t="s">
        <v>325</v>
      </c>
      <c r="H152" s="112" t="s">
        <v>542</v>
      </c>
    </row>
    <row r="153" spans="1:8" ht="23.25" customHeight="1">
      <c r="A153" s="151"/>
      <c r="B153" s="95"/>
      <c r="C153" s="101" t="s">
        <v>568</v>
      </c>
      <c r="D153" s="282" t="s">
        <v>300</v>
      </c>
      <c r="E153" s="99" t="str">
        <f>②住宅用途!AF34</f>
        <v/>
      </c>
      <c r="F153" s="99">
        <f>②住宅用途!U31</f>
        <v>0</v>
      </c>
      <c r="G153" s="112" t="s">
        <v>301</v>
      </c>
      <c r="H153" s="112" t="s">
        <v>302</v>
      </c>
    </row>
    <row r="154" spans="1:8" ht="23.25" customHeight="1">
      <c r="A154" s="151"/>
      <c r="B154" s="100" t="s">
        <v>646</v>
      </c>
      <c r="C154" s="101" t="s">
        <v>647</v>
      </c>
      <c r="D154" s="282" t="s">
        <v>425</v>
      </c>
      <c r="E154" s="99" t="e">
        <f>②住宅用途!#REF!</f>
        <v>#REF!</v>
      </c>
      <c r="F154" s="99" t="e">
        <f>②住宅用途!#REF!</f>
        <v>#REF!</v>
      </c>
      <c r="G154" s="112" t="s">
        <v>325</v>
      </c>
      <c r="H154" s="112" t="s">
        <v>542</v>
      </c>
    </row>
    <row r="155" spans="1:8" ht="23.25" customHeight="1">
      <c r="A155" s="151"/>
      <c r="B155" s="95"/>
      <c r="C155" s="101" t="s">
        <v>647</v>
      </c>
      <c r="D155" s="282" t="s">
        <v>426</v>
      </c>
      <c r="E155" s="99" t="e">
        <f>②住宅用途!#REF!</f>
        <v>#REF!</v>
      </c>
      <c r="F155" s="99" t="e">
        <f>②住宅用途!#REF!</f>
        <v>#REF!</v>
      </c>
      <c r="G155" s="112" t="s">
        <v>325</v>
      </c>
      <c r="H155" s="112" t="s">
        <v>542</v>
      </c>
    </row>
    <row r="156" spans="1:8" ht="23.25" customHeight="1">
      <c r="A156" s="151"/>
      <c r="B156" s="95"/>
      <c r="C156" s="101" t="s">
        <v>647</v>
      </c>
      <c r="D156" s="282" t="s">
        <v>648</v>
      </c>
      <c r="E156" s="99" t="e">
        <f>②住宅用途!#REF!</f>
        <v>#REF!</v>
      </c>
      <c r="F156" s="99" t="e">
        <f>②住宅用途!#REF!</f>
        <v>#REF!</v>
      </c>
      <c r="G156" s="112" t="s">
        <v>325</v>
      </c>
      <c r="H156" s="112" t="s">
        <v>542</v>
      </c>
    </row>
    <row r="157" spans="1:8" ht="23.25" customHeight="1">
      <c r="A157" s="151"/>
      <c r="B157" s="95"/>
      <c r="C157" s="101" t="s">
        <v>647</v>
      </c>
      <c r="D157" s="282" t="s">
        <v>428</v>
      </c>
      <c r="E157" s="99" t="e">
        <f>②住宅用途!#REF!</f>
        <v>#REF!</v>
      </c>
      <c r="F157" s="99" t="e">
        <f>②住宅用途!#REF!</f>
        <v>#REF!</v>
      </c>
      <c r="G157" s="112" t="s">
        <v>325</v>
      </c>
      <c r="H157" s="112" t="s">
        <v>542</v>
      </c>
    </row>
    <row r="158" spans="1:8" ht="23.25" customHeight="1">
      <c r="A158" s="151"/>
      <c r="B158" s="95"/>
      <c r="C158" s="101" t="s">
        <v>647</v>
      </c>
      <c r="D158" s="282" t="s">
        <v>429</v>
      </c>
      <c r="E158" s="99" t="e">
        <f>②住宅用途!#REF!</f>
        <v>#REF!</v>
      </c>
      <c r="F158" s="99" t="e">
        <f>②住宅用途!#REF!</f>
        <v>#REF!</v>
      </c>
      <c r="G158" s="112" t="s">
        <v>325</v>
      </c>
      <c r="H158" s="112" t="s">
        <v>542</v>
      </c>
    </row>
    <row r="159" spans="1:8" ht="23.25" customHeight="1">
      <c r="A159" s="151"/>
      <c r="B159" s="95"/>
      <c r="C159" s="101" t="s">
        <v>647</v>
      </c>
      <c r="D159" s="282" t="s">
        <v>649</v>
      </c>
      <c r="E159" s="99" t="e">
        <f>②住宅用途!#REF!</f>
        <v>#REF!</v>
      </c>
      <c r="F159" s="99" t="e">
        <f>②住宅用途!#REF!</f>
        <v>#REF!</v>
      </c>
      <c r="G159" s="112" t="s">
        <v>325</v>
      </c>
      <c r="H159" s="112" t="s">
        <v>542</v>
      </c>
    </row>
    <row r="160" spans="1:8" ht="23.25" customHeight="1">
      <c r="A160" s="151"/>
      <c r="B160" s="95"/>
      <c r="C160" s="101" t="s">
        <v>647</v>
      </c>
      <c r="D160" s="282" t="s">
        <v>431</v>
      </c>
      <c r="E160" s="99" t="e">
        <f>②住宅用途!#REF!</f>
        <v>#REF!</v>
      </c>
      <c r="F160" s="99" t="e">
        <f>②住宅用途!#REF!</f>
        <v>#REF!</v>
      </c>
      <c r="G160" s="112" t="s">
        <v>325</v>
      </c>
      <c r="H160" s="112" t="s">
        <v>542</v>
      </c>
    </row>
    <row r="161" spans="1:8" ht="23.25" customHeight="1">
      <c r="A161" s="151"/>
      <c r="B161" s="95"/>
      <c r="C161" s="101" t="s">
        <v>559</v>
      </c>
      <c r="D161" s="282" t="s">
        <v>432</v>
      </c>
      <c r="E161" s="99" t="e">
        <f>②住宅用途!#REF!</f>
        <v>#REF!</v>
      </c>
      <c r="F161" s="99" t="e">
        <f>②住宅用途!#REF!</f>
        <v>#REF!</v>
      </c>
      <c r="G161" s="112" t="s">
        <v>325</v>
      </c>
      <c r="H161" s="112" t="s">
        <v>542</v>
      </c>
    </row>
    <row r="162" spans="1:8" ht="23.25" customHeight="1">
      <c r="A162" s="151"/>
      <c r="B162" s="95"/>
      <c r="C162" s="101" t="s">
        <v>559</v>
      </c>
      <c r="D162" s="282" t="s">
        <v>433</v>
      </c>
      <c r="E162" s="99" t="e">
        <f>②住宅用途!#REF!</f>
        <v>#REF!</v>
      </c>
      <c r="F162" s="99" t="e">
        <f>②住宅用途!#REF!</f>
        <v>#REF!</v>
      </c>
      <c r="G162" s="112" t="s">
        <v>325</v>
      </c>
      <c r="H162" s="112" t="s">
        <v>542</v>
      </c>
    </row>
    <row r="163" spans="1:8" ht="23.25" customHeight="1">
      <c r="A163" s="151"/>
      <c r="B163" s="95"/>
      <c r="C163" s="101" t="s">
        <v>568</v>
      </c>
      <c r="D163" s="282" t="s">
        <v>297</v>
      </c>
      <c r="E163" s="99" t="e">
        <f>②住宅用途!#REF!</f>
        <v>#REF!</v>
      </c>
      <c r="F163" s="99" t="e">
        <f>②住宅用途!#REF!</f>
        <v>#REF!</v>
      </c>
      <c r="G163" s="112" t="s">
        <v>298</v>
      </c>
      <c r="H163" s="112" t="s">
        <v>299</v>
      </c>
    </row>
    <row r="164" spans="1:8" ht="23.25" customHeight="1">
      <c r="A164" s="151"/>
      <c r="B164" s="95"/>
      <c r="C164" s="101" t="s">
        <v>568</v>
      </c>
      <c r="D164" s="282" t="s">
        <v>300</v>
      </c>
      <c r="E164" s="99" t="e">
        <f>②住宅用途!#REF!</f>
        <v>#REF!</v>
      </c>
      <c r="F164" s="99" t="e">
        <f>②住宅用途!#REF!</f>
        <v>#REF!</v>
      </c>
      <c r="G164" s="112" t="s">
        <v>301</v>
      </c>
      <c r="H164" s="112" t="s">
        <v>302</v>
      </c>
    </row>
    <row r="165" spans="1:8" ht="23.25" customHeight="1">
      <c r="A165" s="151"/>
      <c r="B165" s="95"/>
      <c r="C165" s="101" t="s">
        <v>650</v>
      </c>
      <c r="D165" s="282" t="s">
        <v>434</v>
      </c>
      <c r="E165" s="115" t="e">
        <f>IF(F165=0,"",F165)</f>
        <v>#REF!</v>
      </c>
      <c r="F165" s="99" t="e">
        <f>②住宅用途!#REF!</f>
        <v>#REF!</v>
      </c>
      <c r="G165" s="96" t="s">
        <v>319</v>
      </c>
      <c r="H165" s="98"/>
    </row>
    <row r="166" spans="1:8" ht="23.25" customHeight="1">
      <c r="A166" s="151"/>
      <c r="B166" s="95"/>
      <c r="C166" s="101" t="s">
        <v>650</v>
      </c>
      <c r="D166" s="282" t="s">
        <v>435</v>
      </c>
      <c r="E166" s="115" t="e">
        <f>IF(F166=0,"",F166)</f>
        <v>#REF!</v>
      </c>
      <c r="F166" s="99" t="e">
        <f>②住宅用途!#REF!</f>
        <v>#REF!</v>
      </c>
      <c r="G166" s="96" t="s">
        <v>319</v>
      </c>
      <c r="H166" s="98"/>
    </row>
    <row r="167" spans="1:8" ht="23.25" customHeight="1">
      <c r="A167" s="151"/>
      <c r="B167" s="95"/>
      <c r="C167" s="101" t="s">
        <v>651</v>
      </c>
      <c r="D167" s="283" t="s">
        <v>436</v>
      </c>
      <c r="E167" s="115" t="e">
        <f>IF(F167=0,"",F167)</f>
        <v>#REF!</v>
      </c>
      <c r="F167" s="99" t="e">
        <f>②住宅用途!#REF!</f>
        <v>#REF!</v>
      </c>
      <c r="G167" s="96" t="s">
        <v>319</v>
      </c>
      <c r="H167" s="98"/>
    </row>
    <row r="168" spans="1:8" ht="23.25" customHeight="1">
      <c r="A168" s="151"/>
      <c r="B168" s="95"/>
      <c r="C168" s="101" t="s">
        <v>651</v>
      </c>
      <c r="D168" s="283" t="s">
        <v>437</v>
      </c>
      <c r="E168" s="115" t="e">
        <f>IF(F168=0,"",F168)</f>
        <v>#REF!</v>
      </c>
      <c r="F168" s="99" t="e">
        <f>②住宅用途!#REF!</f>
        <v>#REF!</v>
      </c>
      <c r="G168" s="96" t="s">
        <v>319</v>
      </c>
      <c r="H168" s="98"/>
    </row>
    <row r="169" spans="1:8" ht="23.25" customHeight="1">
      <c r="A169" s="151"/>
      <c r="B169" s="95"/>
      <c r="C169" s="101" t="s">
        <v>582</v>
      </c>
      <c r="D169" s="282" t="s">
        <v>297</v>
      </c>
      <c r="E169" s="99" t="e">
        <f>②住宅用途!#REF!</f>
        <v>#REF!</v>
      </c>
      <c r="F169" s="99" t="e">
        <f>②住宅用途!#REF!</f>
        <v>#REF!</v>
      </c>
      <c r="G169" s="112" t="s">
        <v>298</v>
      </c>
      <c r="H169" s="112" t="s">
        <v>299</v>
      </c>
    </row>
    <row r="170" spans="1:8" ht="23.25" customHeight="1">
      <c r="A170" s="151"/>
      <c r="B170" s="95"/>
      <c r="C170" s="101" t="s">
        <v>582</v>
      </c>
      <c r="D170" s="282" t="s">
        <v>300</v>
      </c>
      <c r="E170" s="99" t="e">
        <f>②住宅用途!#REF!</f>
        <v>#REF!</v>
      </c>
      <c r="F170" s="99" t="e">
        <f>②住宅用途!#REF!</f>
        <v>#REF!</v>
      </c>
      <c r="G170" s="112" t="s">
        <v>301</v>
      </c>
      <c r="H170" s="112" t="s">
        <v>302</v>
      </c>
    </row>
    <row r="171" spans="1:8" ht="23.25" customHeight="1">
      <c r="A171" s="151"/>
      <c r="B171" s="100" t="s">
        <v>652</v>
      </c>
      <c r="C171" s="101" t="s">
        <v>647</v>
      </c>
      <c r="D171" s="282" t="s">
        <v>439</v>
      </c>
      <c r="E171" s="99" t="e">
        <f>②住宅用途!#REF!</f>
        <v>#REF!</v>
      </c>
      <c r="F171" s="99" t="e">
        <f>②住宅用途!#REF!</f>
        <v>#REF!</v>
      </c>
      <c r="G171" s="112" t="s">
        <v>304</v>
      </c>
      <c r="H171" s="112" t="s">
        <v>305</v>
      </c>
    </row>
    <row r="172" spans="1:8" ht="23.25" customHeight="1">
      <c r="A172" s="151"/>
      <c r="B172" s="95"/>
      <c r="C172" s="101" t="s">
        <v>559</v>
      </c>
      <c r="D172" s="282" t="s">
        <v>889</v>
      </c>
      <c r="E172" s="117" t="e">
        <f>IF(②住宅用途!#REF!="","",F172)</f>
        <v>#REF!</v>
      </c>
      <c r="F172" s="117" t="e">
        <f>②住宅用途!#REF!</f>
        <v>#REF!</v>
      </c>
      <c r="G172" s="96" t="s">
        <v>278</v>
      </c>
      <c r="H172" s="98" t="s">
        <v>887</v>
      </c>
    </row>
    <row r="173" spans="1:8" ht="23.25" customHeight="1">
      <c r="A173" s="151"/>
      <c r="B173" s="95"/>
      <c r="C173" s="101" t="s">
        <v>561</v>
      </c>
      <c r="D173" s="282" t="s">
        <v>440</v>
      </c>
      <c r="E173" s="117" t="e">
        <f>IF(②住宅用途!#REF!="","",F173)</f>
        <v>#REF!</v>
      </c>
      <c r="F173" s="117" t="e">
        <f>②住宅用途!#REF!</f>
        <v>#REF!</v>
      </c>
      <c r="G173" s="96" t="s">
        <v>278</v>
      </c>
      <c r="H173" s="98" t="s">
        <v>887</v>
      </c>
    </row>
    <row r="174" spans="1:8" ht="23.25" customHeight="1">
      <c r="A174" s="151"/>
      <c r="B174" s="95"/>
      <c r="C174" s="101" t="s">
        <v>568</v>
      </c>
      <c r="D174" s="282" t="s">
        <v>297</v>
      </c>
      <c r="E174" s="99" t="e">
        <f>②住宅用途!#REF!</f>
        <v>#REF!</v>
      </c>
      <c r="F174" s="99" t="e">
        <f>②住宅用途!#REF!</f>
        <v>#REF!</v>
      </c>
      <c r="G174" s="112" t="s">
        <v>298</v>
      </c>
      <c r="H174" s="112" t="s">
        <v>299</v>
      </c>
    </row>
    <row r="175" spans="1:8" ht="23.25" customHeight="1">
      <c r="A175" s="151"/>
      <c r="B175" s="95"/>
      <c r="C175" s="101" t="s">
        <v>568</v>
      </c>
      <c r="D175" s="282" t="s">
        <v>300</v>
      </c>
      <c r="E175" s="99" t="e">
        <f>②住宅用途!#REF!</f>
        <v>#REF!</v>
      </c>
      <c r="F175" s="99" t="e">
        <f>②住宅用途!#REF!</f>
        <v>#REF!</v>
      </c>
      <c r="G175" s="112" t="s">
        <v>301</v>
      </c>
      <c r="H175" s="112" t="s">
        <v>302</v>
      </c>
    </row>
    <row r="176" spans="1:8" ht="23.25" customHeight="1">
      <c r="A176" s="151"/>
      <c r="B176" s="95"/>
      <c r="C176" s="101" t="s">
        <v>650</v>
      </c>
      <c r="D176" s="282" t="s">
        <v>889</v>
      </c>
      <c r="E176" s="117" t="e">
        <f>IF(②住宅用途!#REF!="","",F176)</f>
        <v>#REF!</v>
      </c>
      <c r="F176" s="117" t="e">
        <f>②住宅用途!#REF!</f>
        <v>#REF!</v>
      </c>
      <c r="G176" s="96" t="s">
        <v>278</v>
      </c>
      <c r="H176" s="98" t="s">
        <v>887</v>
      </c>
    </row>
    <row r="177" spans="1:9" ht="23.25" customHeight="1">
      <c r="A177" s="151"/>
      <c r="B177" s="95"/>
      <c r="C177" s="101" t="s">
        <v>651</v>
      </c>
      <c r="D177" s="282" t="s">
        <v>440</v>
      </c>
      <c r="E177" s="117" t="e">
        <f>IF(②住宅用途!#REF!="","",F177)</f>
        <v>#REF!</v>
      </c>
      <c r="F177" s="117" t="e">
        <f>②住宅用途!#REF!</f>
        <v>#REF!</v>
      </c>
      <c r="G177" s="96" t="s">
        <v>278</v>
      </c>
      <c r="H177" s="98" t="s">
        <v>887</v>
      </c>
    </row>
    <row r="178" spans="1:9" ht="23.25" customHeight="1">
      <c r="A178" s="151"/>
      <c r="B178" s="95"/>
      <c r="C178" s="101" t="s">
        <v>582</v>
      </c>
      <c r="D178" s="282" t="s">
        <v>297</v>
      </c>
      <c r="E178" s="99" t="e">
        <f>②住宅用途!#REF!</f>
        <v>#REF!</v>
      </c>
      <c r="F178" s="99" t="e">
        <f>②住宅用途!#REF!</f>
        <v>#REF!</v>
      </c>
      <c r="G178" s="112" t="s">
        <v>298</v>
      </c>
      <c r="H178" s="112" t="s">
        <v>299</v>
      </c>
    </row>
    <row r="179" spans="1:9" ht="23.25" customHeight="1">
      <c r="A179" s="151"/>
      <c r="B179" s="95"/>
      <c r="C179" s="101" t="s">
        <v>582</v>
      </c>
      <c r="D179" s="282" t="s">
        <v>300</v>
      </c>
      <c r="E179" s="99" t="e">
        <f>②住宅用途!#REF!</f>
        <v>#REF!</v>
      </c>
      <c r="F179" s="99" t="e">
        <f>②住宅用途!#REF!</f>
        <v>#REF!</v>
      </c>
      <c r="G179" s="112" t="s">
        <v>301</v>
      </c>
      <c r="H179" s="112" t="s">
        <v>302</v>
      </c>
    </row>
    <row r="180" spans="1:9" ht="23.25" customHeight="1">
      <c r="A180" s="151"/>
      <c r="B180" s="100" t="s">
        <v>653</v>
      </c>
      <c r="C180" s="101" t="s">
        <v>647</v>
      </c>
      <c r="D180" s="286" t="s">
        <v>654</v>
      </c>
      <c r="E180" s="104" t="e">
        <f>②住宅用途!#REF!</f>
        <v>#REF!</v>
      </c>
      <c r="F180" s="104" t="e">
        <f>②住宅用途!#REF!</f>
        <v>#REF!</v>
      </c>
      <c r="G180" s="112" t="s">
        <v>325</v>
      </c>
      <c r="H180" s="112" t="s">
        <v>542</v>
      </c>
    </row>
    <row r="181" spans="1:9" ht="23.25" customHeight="1">
      <c r="A181" s="151"/>
      <c r="B181" s="95"/>
      <c r="C181" s="101"/>
      <c r="D181" s="287" t="s">
        <v>888</v>
      </c>
      <c r="E181" s="104" t="e">
        <f>②住宅用途!#REF!</f>
        <v>#REF!</v>
      </c>
      <c r="F181" s="104" t="e">
        <f>②住宅用途!#REF!</f>
        <v>#REF!</v>
      </c>
      <c r="G181" s="112" t="s">
        <v>325</v>
      </c>
      <c r="H181" s="112" t="s">
        <v>542</v>
      </c>
    </row>
    <row r="182" spans="1:9" ht="23.25" customHeight="1">
      <c r="A182" s="151"/>
      <c r="B182" s="95"/>
      <c r="C182" s="101" t="s">
        <v>559</v>
      </c>
      <c r="D182" s="287" t="s">
        <v>655</v>
      </c>
      <c r="E182" s="104" t="e">
        <f>②住宅用途!#REF!</f>
        <v>#REF!</v>
      </c>
      <c r="F182" s="104" t="e">
        <f>②住宅用途!#REF!</f>
        <v>#REF!</v>
      </c>
      <c r="G182" s="112" t="s">
        <v>325</v>
      </c>
      <c r="H182" s="112" t="s">
        <v>542</v>
      </c>
    </row>
    <row r="183" spans="1:9" ht="23.25" customHeight="1">
      <c r="A183" s="151"/>
      <c r="B183" s="95"/>
      <c r="C183" s="101"/>
      <c r="D183" s="283" t="s">
        <v>656</v>
      </c>
      <c r="E183" s="104" t="e">
        <f>②住宅用途!#REF!</f>
        <v>#REF!</v>
      </c>
      <c r="F183" s="104" t="e">
        <f>②住宅用途!#REF!</f>
        <v>#REF!</v>
      </c>
      <c r="G183" s="112" t="s">
        <v>325</v>
      </c>
      <c r="H183" s="112" t="s">
        <v>542</v>
      </c>
    </row>
    <row r="184" spans="1:9" ht="23.25" customHeight="1">
      <c r="A184" s="151"/>
      <c r="B184" s="95"/>
      <c r="C184" s="101"/>
      <c r="D184" s="287" t="s">
        <v>657</v>
      </c>
      <c r="E184" s="106" t="e">
        <f>②住宅用途!#REF!</f>
        <v>#REF!</v>
      </c>
      <c r="F184" s="106" t="e">
        <f>②住宅用途!#REF!</f>
        <v>#REF!</v>
      </c>
      <c r="G184" s="112" t="s">
        <v>325</v>
      </c>
      <c r="H184" s="112" t="s">
        <v>542</v>
      </c>
    </row>
    <row r="185" spans="1:9" ht="23.25" customHeight="1">
      <c r="A185" s="151"/>
      <c r="B185" s="95"/>
      <c r="C185" s="101" t="s">
        <v>561</v>
      </c>
      <c r="D185" s="287" t="s">
        <v>658</v>
      </c>
      <c r="E185" s="106" t="e">
        <f>②住宅用途!#REF!</f>
        <v>#REF!</v>
      </c>
      <c r="F185" s="106" t="e">
        <f>②住宅用途!#REF!</f>
        <v>#REF!</v>
      </c>
      <c r="G185" s="112" t="s">
        <v>325</v>
      </c>
      <c r="H185" s="112" t="s">
        <v>542</v>
      </c>
    </row>
    <row r="186" spans="1:9" ht="23.25" customHeight="1">
      <c r="A186" s="151"/>
      <c r="B186" s="95"/>
      <c r="C186" s="101"/>
      <c r="D186" s="283" t="s">
        <v>659</v>
      </c>
      <c r="E186" s="106" t="e">
        <f>②住宅用途!#REF!</f>
        <v>#REF!</v>
      </c>
      <c r="F186" s="106" t="e">
        <f>②住宅用途!#REF!</f>
        <v>#REF!</v>
      </c>
      <c r="G186" s="112" t="s">
        <v>325</v>
      </c>
      <c r="H186" s="112" t="s">
        <v>542</v>
      </c>
    </row>
    <row r="187" spans="1:9" ht="23.25" customHeight="1">
      <c r="A187" s="151"/>
      <c r="B187" s="95"/>
      <c r="C187" s="101"/>
      <c r="D187" s="283" t="s">
        <v>660</v>
      </c>
      <c r="E187" s="102" t="e">
        <f>②住宅用途!#REF!</f>
        <v>#REF!</v>
      </c>
      <c r="F187" s="102" t="e">
        <f>②住宅用途!#REF!</f>
        <v>#REF!</v>
      </c>
      <c r="G187" s="112" t="s">
        <v>325</v>
      </c>
      <c r="H187" s="112" t="s">
        <v>542</v>
      </c>
    </row>
    <row r="188" spans="1:9" ht="23.25" customHeight="1">
      <c r="A188" s="151"/>
      <c r="B188" s="95"/>
      <c r="C188" s="101"/>
      <c r="D188" s="283" t="s">
        <v>661</v>
      </c>
      <c r="E188" s="102" t="e">
        <f>②住宅用途!#REF!</f>
        <v>#REF!</v>
      </c>
      <c r="F188" s="102" t="e">
        <f>②住宅用途!#REF!</f>
        <v>#REF!</v>
      </c>
      <c r="G188" s="112" t="s">
        <v>325</v>
      </c>
      <c r="H188" s="112" t="s">
        <v>542</v>
      </c>
    </row>
    <row r="189" spans="1:9" ht="23.25" customHeight="1">
      <c r="A189" s="151"/>
      <c r="B189" s="95"/>
      <c r="C189" s="101"/>
      <c r="D189" s="282" t="s">
        <v>297</v>
      </c>
      <c r="E189" s="99" t="e">
        <f>②住宅用途!#REF!</f>
        <v>#REF!</v>
      </c>
      <c r="F189" s="99" t="e">
        <f>②住宅用途!#REF!</f>
        <v>#REF!</v>
      </c>
      <c r="G189" s="112" t="s">
        <v>298</v>
      </c>
      <c r="H189" s="112" t="s">
        <v>299</v>
      </c>
    </row>
    <row r="190" spans="1:9" ht="23.25" customHeight="1">
      <c r="A190" s="151"/>
      <c r="B190" s="95"/>
      <c r="C190" s="101"/>
      <c r="D190" s="282" t="s">
        <v>300</v>
      </c>
      <c r="E190" s="99" t="e">
        <f>②住宅用途!#REF!</f>
        <v>#REF!</v>
      </c>
      <c r="F190" s="99" t="e">
        <f>②住宅用途!#REF!</f>
        <v>#REF!</v>
      </c>
      <c r="G190" s="112" t="s">
        <v>301</v>
      </c>
      <c r="H190" s="112" t="s">
        <v>302</v>
      </c>
    </row>
    <row r="191" spans="1:9" ht="23.25" customHeight="1">
      <c r="A191" s="151"/>
      <c r="B191" s="95"/>
      <c r="C191" s="101" t="s">
        <v>650</v>
      </c>
      <c r="D191" s="282" t="s">
        <v>452</v>
      </c>
      <c r="E191" s="99" t="e">
        <f>②住宅用途!#REF!</f>
        <v>#REF!</v>
      </c>
      <c r="F191" s="99" t="e">
        <f>②住宅用途!#REF!</f>
        <v>#REF!</v>
      </c>
      <c r="G191" s="112" t="s">
        <v>325</v>
      </c>
      <c r="H191" s="112" t="s">
        <v>542</v>
      </c>
      <c r="I191" s="236"/>
    </row>
    <row r="192" spans="1:9" ht="23.25" customHeight="1">
      <c r="A192" s="151"/>
      <c r="B192" s="95"/>
      <c r="D192" s="282" t="s">
        <v>451</v>
      </c>
      <c r="E192" s="99" t="e">
        <f>②住宅用途!#REF!</f>
        <v>#REF!</v>
      </c>
      <c r="F192" s="99" t="e">
        <f>②住宅用途!#REF!</f>
        <v>#REF!</v>
      </c>
      <c r="G192" s="112" t="s">
        <v>325</v>
      </c>
      <c r="H192" s="112" t="s">
        <v>542</v>
      </c>
      <c r="I192" s="237"/>
    </row>
    <row r="193" spans="1:9" ht="23.25" customHeight="1">
      <c r="A193" s="151"/>
      <c r="B193" s="95"/>
      <c r="C193" s="101"/>
      <c r="D193" s="282" t="s">
        <v>454</v>
      </c>
      <c r="E193" s="99" t="e">
        <f>②住宅用途!#REF!</f>
        <v>#REF!</v>
      </c>
      <c r="F193" s="99" t="e">
        <f>②住宅用途!#REF!</f>
        <v>#REF!</v>
      </c>
      <c r="G193" s="112" t="s">
        <v>325</v>
      </c>
      <c r="H193" s="112" t="s">
        <v>542</v>
      </c>
      <c r="I193" s="236"/>
    </row>
    <row r="194" spans="1:9" ht="23.25" customHeight="1">
      <c r="A194" s="151"/>
      <c r="B194" s="95"/>
      <c r="C194" s="101"/>
      <c r="D194" s="282" t="s">
        <v>453</v>
      </c>
      <c r="E194" s="99" t="e">
        <f>②住宅用途!#REF!</f>
        <v>#REF!</v>
      </c>
      <c r="F194" s="99" t="e">
        <f>②住宅用途!#REF!</f>
        <v>#REF!</v>
      </c>
      <c r="G194" s="112" t="s">
        <v>325</v>
      </c>
      <c r="H194" s="112" t="s">
        <v>542</v>
      </c>
      <c r="I194" s="237"/>
    </row>
    <row r="195" spans="1:9" ht="23.25" customHeight="1">
      <c r="A195" s="151"/>
      <c r="B195" s="95"/>
      <c r="C195" s="101"/>
      <c r="D195" s="282" t="s">
        <v>456</v>
      </c>
      <c r="E195" s="99" t="e">
        <f>②住宅用途!#REF!</f>
        <v>#REF!</v>
      </c>
      <c r="F195" s="99" t="e">
        <f>②住宅用途!#REF!</f>
        <v>#REF!</v>
      </c>
      <c r="G195" s="112" t="s">
        <v>325</v>
      </c>
      <c r="H195" s="112" t="s">
        <v>542</v>
      </c>
      <c r="I195" s="236"/>
    </row>
    <row r="196" spans="1:9" ht="23.25" customHeight="1">
      <c r="A196" s="151"/>
      <c r="B196" s="95"/>
      <c r="C196" s="101"/>
      <c r="D196" s="282" t="s">
        <v>455</v>
      </c>
      <c r="E196" s="99" t="e">
        <f>②住宅用途!#REF!</f>
        <v>#REF!</v>
      </c>
      <c r="F196" s="99" t="e">
        <f>②住宅用途!#REF!</f>
        <v>#REF!</v>
      </c>
      <c r="G196" s="112" t="s">
        <v>325</v>
      </c>
      <c r="H196" s="112" t="s">
        <v>542</v>
      </c>
      <c r="I196" s="237"/>
    </row>
    <row r="197" spans="1:9" ht="23.25" customHeight="1">
      <c r="A197" s="151"/>
      <c r="B197" s="95"/>
      <c r="C197" s="101"/>
      <c r="D197" s="282" t="s">
        <v>297</v>
      </c>
      <c r="E197" s="99" t="e">
        <f>②住宅用途!#REF!</f>
        <v>#REF!</v>
      </c>
      <c r="F197" s="99" t="e">
        <f>②住宅用途!#REF!</f>
        <v>#REF!</v>
      </c>
      <c r="G197" s="112" t="s">
        <v>298</v>
      </c>
      <c r="H197" s="112" t="s">
        <v>299</v>
      </c>
    </row>
    <row r="198" spans="1:9" ht="23.25" customHeight="1">
      <c r="A198" s="151"/>
      <c r="B198" s="95"/>
      <c r="C198" s="101"/>
      <c r="D198" s="282" t="s">
        <v>300</v>
      </c>
      <c r="E198" s="99" t="e">
        <f>②住宅用途!#REF!</f>
        <v>#REF!</v>
      </c>
      <c r="F198" s="99" t="e">
        <f>②住宅用途!#REF!</f>
        <v>#REF!</v>
      </c>
      <c r="G198" s="112" t="s">
        <v>301</v>
      </c>
      <c r="H198" s="112" t="s">
        <v>302</v>
      </c>
    </row>
    <row r="199" spans="1:9" ht="23.25" customHeight="1">
      <c r="A199" s="151"/>
      <c r="B199" s="95"/>
      <c r="C199" s="101" t="s">
        <v>583</v>
      </c>
      <c r="D199" s="283" t="s">
        <v>457</v>
      </c>
      <c r="E199" s="102" t="e">
        <f>②住宅用途!#REF!</f>
        <v>#REF!</v>
      </c>
      <c r="F199" s="102" t="e">
        <f>②住宅用途!#REF!</f>
        <v>#REF!</v>
      </c>
      <c r="G199" s="112" t="s">
        <v>325</v>
      </c>
      <c r="H199" s="112" t="s">
        <v>542</v>
      </c>
    </row>
    <row r="200" spans="1:9" ht="23.25" customHeight="1">
      <c r="A200" s="151"/>
      <c r="B200" s="95"/>
      <c r="C200" s="101"/>
      <c r="D200" s="282" t="s">
        <v>458</v>
      </c>
      <c r="E200" s="102" t="e">
        <f>②住宅用途!#REF!</f>
        <v>#REF!</v>
      </c>
      <c r="F200" s="102" t="e">
        <f>②住宅用途!#REF!</f>
        <v>#REF!</v>
      </c>
      <c r="G200" s="112" t="s">
        <v>325</v>
      </c>
      <c r="H200" s="112" t="s">
        <v>542</v>
      </c>
    </row>
    <row r="201" spans="1:9" ht="23.25" customHeight="1">
      <c r="A201" s="151"/>
      <c r="B201" s="95"/>
      <c r="C201" s="101"/>
      <c r="D201" s="282" t="s">
        <v>459</v>
      </c>
      <c r="E201" s="102" t="e">
        <f>②住宅用途!#REF!</f>
        <v>#REF!</v>
      </c>
      <c r="F201" s="102" t="e">
        <f>②住宅用途!#REF!</f>
        <v>#REF!</v>
      </c>
      <c r="G201" s="112" t="s">
        <v>325</v>
      </c>
      <c r="H201" s="112" t="s">
        <v>542</v>
      </c>
    </row>
    <row r="202" spans="1:9" ht="23.25" customHeight="1">
      <c r="A202" s="151"/>
      <c r="B202" s="95"/>
      <c r="C202" s="101"/>
      <c r="D202" s="282" t="s">
        <v>1108</v>
      </c>
      <c r="E202" s="102" t="e">
        <f>②住宅用途!#REF!</f>
        <v>#REF!</v>
      </c>
      <c r="F202" s="102" t="e">
        <f>②住宅用途!#REF!</f>
        <v>#REF!</v>
      </c>
      <c r="G202" s="112" t="s">
        <v>325</v>
      </c>
      <c r="H202" s="112" t="s">
        <v>542</v>
      </c>
    </row>
    <row r="203" spans="1:9" ht="23.25" customHeight="1">
      <c r="A203" s="151"/>
      <c r="B203" s="95"/>
      <c r="C203" s="101"/>
      <c r="D203" s="282" t="s">
        <v>297</v>
      </c>
      <c r="E203" s="99" t="e">
        <f>②住宅用途!#REF!</f>
        <v>#REF!</v>
      </c>
      <c r="F203" s="99" t="e">
        <f>②住宅用途!#REF!</f>
        <v>#REF!</v>
      </c>
      <c r="G203" s="112" t="s">
        <v>298</v>
      </c>
      <c r="H203" s="112" t="s">
        <v>299</v>
      </c>
    </row>
    <row r="204" spans="1:9" ht="23.25" customHeight="1">
      <c r="A204" s="151"/>
      <c r="B204" s="95"/>
      <c r="C204" s="101"/>
      <c r="D204" s="282" t="s">
        <v>300</v>
      </c>
      <c r="E204" s="99" t="e">
        <f>②住宅用途!#REF!</f>
        <v>#REF!</v>
      </c>
      <c r="F204" s="99" t="e">
        <f>②住宅用途!#REF!</f>
        <v>#REF!</v>
      </c>
      <c r="G204" s="112" t="s">
        <v>301</v>
      </c>
      <c r="H204" s="112" t="s">
        <v>302</v>
      </c>
    </row>
    <row r="205" spans="1:9" ht="23.25" customHeight="1">
      <c r="A205" s="151"/>
      <c r="B205" s="100" t="s">
        <v>662</v>
      </c>
      <c r="C205" s="101" t="s">
        <v>647</v>
      </c>
      <c r="D205" s="282" t="s">
        <v>461</v>
      </c>
      <c r="E205" s="99" t="e">
        <f>②住宅用途!#REF!</f>
        <v>#REF!</v>
      </c>
      <c r="F205" s="99" t="e">
        <f>②住宅用途!#REF!</f>
        <v>#REF!</v>
      </c>
      <c r="G205" s="112" t="s">
        <v>325</v>
      </c>
      <c r="H205" s="112" t="s">
        <v>542</v>
      </c>
    </row>
    <row r="206" spans="1:9" ht="23.25" customHeight="1">
      <c r="A206" s="151"/>
      <c r="B206" s="95"/>
      <c r="C206" s="101"/>
      <c r="D206" s="282" t="s">
        <v>462</v>
      </c>
      <c r="E206" s="99" t="e">
        <f>②住宅用途!#REF!</f>
        <v>#REF!</v>
      </c>
      <c r="F206" s="99" t="e">
        <f>②住宅用途!#REF!</f>
        <v>#REF!</v>
      </c>
      <c r="G206" s="112" t="s">
        <v>325</v>
      </c>
      <c r="H206" s="112" t="s">
        <v>542</v>
      </c>
    </row>
    <row r="207" spans="1:9" ht="23.25" customHeight="1">
      <c r="A207" s="151"/>
      <c r="B207" s="95"/>
      <c r="C207" s="101"/>
      <c r="D207" s="282" t="s">
        <v>463</v>
      </c>
      <c r="E207" s="99" t="e">
        <f>②住宅用途!#REF!</f>
        <v>#REF!</v>
      </c>
      <c r="F207" s="99" t="e">
        <f>②住宅用途!#REF!</f>
        <v>#REF!</v>
      </c>
      <c r="G207" s="112" t="s">
        <v>325</v>
      </c>
      <c r="H207" s="112" t="s">
        <v>542</v>
      </c>
    </row>
    <row r="208" spans="1:9" ht="23.25" customHeight="1">
      <c r="A208" s="151"/>
      <c r="B208" s="95"/>
      <c r="C208" s="101"/>
      <c r="D208" s="282" t="s">
        <v>297</v>
      </c>
      <c r="E208" s="99" t="e">
        <f>②住宅用途!#REF!</f>
        <v>#REF!</v>
      </c>
      <c r="F208" s="99" t="e">
        <f>②住宅用途!#REF!</f>
        <v>#REF!</v>
      </c>
      <c r="G208" s="112" t="s">
        <v>298</v>
      </c>
      <c r="H208" s="112" t="s">
        <v>299</v>
      </c>
    </row>
    <row r="209" spans="1:8" ht="23.25" customHeight="1">
      <c r="A209" s="151"/>
      <c r="B209" s="95"/>
      <c r="C209" s="101"/>
      <c r="D209" s="282" t="s">
        <v>300</v>
      </c>
      <c r="E209" s="99" t="e">
        <f>②住宅用途!#REF!</f>
        <v>#REF!</v>
      </c>
      <c r="F209" s="99" t="e">
        <f>②住宅用途!#REF!</f>
        <v>#REF!</v>
      </c>
      <c r="G209" s="112" t="s">
        <v>301</v>
      </c>
      <c r="H209" s="112" t="s">
        <v>302</v>
      </c>
    </row>
    <row r="210" spans="1:8" ht="23.25" customHeight="1">
      <c r="A210" s="151"/>
      <c r="B210" s="100" t="s">
        <v>663</v>
      </c>
      <c r="C210" s="101" t="s">
        <v>647</v>
      </c>
      <c r="D210" s="282" t="s">
        <v>464</v>
      </c>
      <c r="E210" s="117" t="e">
        <f>IF(②住宅用途!#REF!="","",F210)</f>
        <v>#REF!</v>
      </c>
      <c r="F210" s="117" t="e">
        <f>②住宅用途!#REF!</f>
        <v>#REF!</v>
      </c>
      <c r="G210" s="96" t="s">
        <v>278</v>
      </c>
      <c r="H210" s="98" t="s">
        <v>863</v>
      </c>
    </row>
    <row r="211" spans="1:8" ht="23.25" customHeight="1">
      <c r="A211" s="151"/>
      <c r="B211" s="95"/>
      <c r="C211" s="101"/>
      <c r="D211" s="282" t="s">
        <v>466</v>
      </c>
      <c r="E211" s="117" t="e">
        <f>IF(②住宅用途!#REF!="","",F211)</f>
        <v>#REF!</v>
      </c>
      <c r="F211" s="117" t="e">
        <f>②住宅用途!#REF!</f>
        <v>#REF!</v>
      </c>
      <c r="G211" s="96" t="s">
        <v>278</v>
      </c>
      <c r="H211" s="98" t="s">
        <v>863</v>
      </c>
    </row>
    <row r="212" spans="1:8" ht="23.25" customHeight="1">
      <c r="A212" s="151"/>
      <c r="B212" s="95"/>
      <c r="C212" s="101"/>
      <c r="D212" s="282" t="s">
        <v>297</v>
      </c>
      <c r="E212" s="99" t="e">
        <f>②住宅用途!#REF!</f>
        <v>#REF!</v>
      </c>
      <c r="F212" s="99" t="e">
        <f>②住宅用途!#REF!</f>
        <v>#REF!</v>
      </c>
      <c r="G212" s="112" t="s">
        <v>298</v>
      </c>
      <c r="H212" s="112" t="s">
        <v>299</v>
      </c>
    </row>
    <row r="213" spans="1:8" ht="23.25" customHeight="1">
      <c r="A213" s="151"/>
      <c r="B213" s="95"/>
      <c r="C213" s="101"/>
      <c r="D213" s="282" t="s">
        <v>300</v>
      </c>
      <c r="E213" s="99" t="e">
        <f>②住宅用途!#REF!</f>
        <v>#REF!</v>
      </c>
      <c r="F213" s="99" t="e">
        <f>②住宅用途!#REF!</f>
        <v>#REF!</v>
      </c>
      <c r="G213" s="112" t="s">
        <v>301</v>
      </c>
      <c r="H213" s="112" t="s">
        <v>302</v>
      </c>
    </row>
    <row r="214" spans="1:8" ht="23.25" customHeight="1">
      <c r="A214" s="151"/>
      <c r="B214" s="100"/>
      <c r="C214" s="101" t="s">
        <v>647</v>
      </c>
      <c r="D214" s="282" t="s">
        <v>468</v>
      </c>
      <c r="E214" s="115" t="e">
        <f>IF(②住宅用途!#REF!="","",F214)</f>
        <v>#REF!</v>
      </c>
      <c r="F214" s="115" t="e">
        <f>②住宅用途!#REF!</f>
        <v>#REF!</v>
      </c>
      <c r="G214" s="96" t="s">
        <v>278</v>
      </c>
      <c r="H214" s="180" t="s">
        <v>855</v>
      </c>
    </row>
    <row r="215" spans="1:8" ht="23.25" customHeight="1">
      <c r="A215" s="151"/>
      <c r="B215" s="95"/>
      <c r="C215" s="101" t="s">
        <v>559</v>
      </c>
      <c r="D215" s="282" t="s">
        <v>469</v>
      </c>
      <c r="E215" s="115" t="e">
        <f>IF(②住宅用途!#REF!="","",F215)</f>
        <v>#REF!</v>
      </c>
      <c r="F215" s="115" t="e">
        <f>②住宅用途!#REF!</f>
        <v>#REF!</v>
      </c>
      <c r="G215" s="96" t="s">
        <v>278</v>
      </c>
      <c r="H215" s="180" t="s">
        <v>855</v>
      </c>
    </row>
    <row r="216" spans="1:8" ht="23.25" customHeight="1">
      <c r="A216" s="151"/>
      <c r="B216" s="95"/>
      <c r="C216" s="101" t="s">
        <v>561</v>
      </c>
      <c r="D216" s="282" t="s">
        <v>470</v>
      </c>
      <c r="E216" s="115" t="e">
        <f>IF(②住宅用途!#REF!="","",F216)</f>
        <v>#REF!</v>
      </c>
      <c r="F216" s="115" t="e">
        <f>②住宅用途!#REF!</f>
        <v>#REF!</v>
      </c>
      <c r="G216" s="96" t="s">
        <v>278</v>
      </c>
      <c r="H216" s="180" t="s">
        <v>855</v>
      </c>
    </row>
    <row r="217" spans="1:8" ht="23.25" customHeight="1">
      <c r="A217" s="151"/>
      <c r="B217" s="95"/>
      <c r="C217" s="101" t="s">
        <v>564</v>
      </c>
      <c r="D217" s="282" t="s">
        <v>471</v>
      </c>
      <c r="E217" s="115" t="e">
        <f>IF(②住宅用途!#REF!="","",F217)</f>
        <v>#REF!</v>
      </c>
      <c r="F217" s="115" t="e">
        <f>②住宅用途!#REF!</f>
        <v>#REF!</v>
      </c>
      <c r="G217" s="96" t="s">
        <v>278</v>
      </c>
      <c r="H217" s="180" t="s">
        <v>855</v>
      </c>
    </row>
    <row r="218" spans="1:8" ht="23.25" customHeight="1">
      <c r="A218" s="151"/>
      <c r="B218" s="95"/>
      <c r="C218" s="101" t="s">
        <v>565</v>
      </c>
      <c r="D218" s="282" t="s">
        <v>472</v>
      </c>
      <c r="E218" s="115" t="e">
        <f>IF(②住宅用途!#REF!="","",F218)</f>
        <v>#REF!</v>
      </c>
      <c r="F218" s="117" t="e">
        <f>②住宅用途!#REF!</f>
        <v>#REF!</v>
      </c>
      <c r="G218" s="96" t="s">
        <v>278</v>
      </c>
      <c r="H218" s="180" t="s">
        <v>890</v>
      </c>
    </row>
    <row r="219" spans="1:8" ht="23.25" customHeight="1">
      <c r="A219" s="151"/>
      <c r="B219" s="95"/>
      <c r="C219" s="101" t="s">
        <v>568</v>
      </c>
      <c r="D219" s="282" t="s">
        <v>297</v>
      </c>
      <c r="E219" s="99" t="e">
        <f>②住宅用途!#REF!</f>
        <v>#REF!</v>
      </c>
      <c r="F219" s="99" t="e">
        <f>②住宅用途!#REF!</f>
        <v>#REF!</v>
      </c>
      <c r="G219" s="112" t="s">
        <v>298</v>
      </c>
      <c r="H219" s="112" t="s">
        <v>299</v>
      </c>
    </row>
    <row r="220" spans="1:8" ht="23.25" customHeight="1">
      <c r="A220" s="151"/>
      <c r="B220" s="95"/>
      <c r="C220" s="101" t="s">
        <v>568</v>
      </c>
      <c r="D220" s="282" t="s">
        <v>300</v>
      </c>
      <c r="E220" s="99" t="e">
        <f>②住宅用途!#REF!</f>
        <v>#REF!</v>
      </c>
      <c r="F220" s="99" t="e">
        <f>②住宅用途!#REF!</f>
        <v>#REF!</v>
      </c>
      <c r="G220" s="112" t="s">
        <v>301</v>
      </c>
      <c r="H220" s="112" t="s">
        <v>302</v>
      </c>
    </row>
    <row r="221" spans="1:8" ht="23.25" customHeight="1">
      <c r="A221" s="151"/>
      <c r="B221" s="95"/>
      <c r="C221" s="101" t="s">
        <v>664</v>
      </c>
      <c r="D221" s="282" t="s">
        <v>474</v>
      </c>
      <c r="E221" s="115" t="e">
        <f>IF(②住宅用途!#REF!="","",F221)</f>
        <v>#REF!</v>
      </c>
      <c r="F221" s="115" t="e">
        <f>②住宅用途!#REF!</f>
        <v>#REF!</v>
      </c>
      <c r="G221" s="96" t="s">
        <v>278</v>
      </c>
      <c r="H221" s="180" t="s">
        <v>855</v>
      </c>
    </row>
    <row r="222" spans="1:8" ht="23.25" customHeight="1">
      <c r="A222" s="151"/>
      <c r="B222" s="95"/>
      <c r="C222" s="101" t="s">
        <v>665</v>
      </c>
      <c r="D222" s="282" t="s">
        <v>476</v>
      </c>
      <c r="E222" s="115" t="e">
        <f>IF(②住宅用途!#REF!="","",F222)</f>
        <v>#REF!</v>
      </c>
      <c r="F222" s="117" t="e">
        <f>②住宅用途!#REF!</f>
        <v>#REF!</v>
      </c>
      <c r="G222" s="96" t="s">
        <v>278</v>
      </c>
      <c r="H222" s="180" t="s">
        <v>890</v>
      </c>
    </row>
    <row r="223" spans="1:8" ht="23.25" customHeight="1">
      <c r="A223" s="151"/>
      <c r="B223" s="95"/>
      <c r="C223" s="101" t="s">
        <v>650</v>
      </c>
      <c r="D223" s="282" t="s">
        <v>477</v>
      </c>
      <c r="E223" s="99" t="e">
        <f>②住宅用途!#REF!</f>
        <v>#REF!</v>
      </c>
      <c r="F223" s="99" t="e">
        <f>②住宅用途!#REF!</f>
        <v>#REF!</v>
      </c>
      <c r="G223" s="96" t="s">
        <v>891</v>
      </c>
      <c r="H223" s="98" t="s">
        <v>479</v>
      </c>
    </row>
    <row r="224" spans="1:8" ht="23.25" customHeight="1">
      <c r="A224" s="151"/>
      <c r="B224" s="95"/>
      <c r="C224" s="101" t="s">
        <v>666</v>
      </c>
      <c r="D224" s="282" t="s">
        <v>481</v>
      </c>
      <c r="E224" s="115" t="e">
        <f>IF(②住宅用途!#REF!="","",F224)</f>
        <v>#REF!</v>
      </c>
      <c r="F224" s="115" t="e">
        <f>②住宅用途!#REF!</f>
        <v>#REF!</v>
      </c>
      <c r="G224" s="96" t="s">
        <v>278</v>
      </c>
      <c r="H224" s="180" t="s">
        <v>855</v>
      </c>
    </row>
    <row r="225" spans="1:8" ht="23.25" customHeight="1">
      <c r="A225" s="151"/>
      <c r="B225" s="95"/>
      <c r="C225" s="101" t="s">
        <v>667</v>
      </c>
      <c r="D225" s="282" t="s">
        <v>842</v>
      </c>
      <c r="E225" s="115" t="e">
        <f>IF(②住宅用途!#REF!="","",F225)</f>
        <v>#REF!</v>
      </c>
      <c r="F225" s="117" t="e">
        <f>②住宅用途!#REF!</f>
        <v>#REF!</v>
      </c>
      <c r="G225" s="96" t="s">
        <v>278</v>
      </c>
      <c r="H225" s="180" t="s">
        <v>890</v>
      </c>
    </row>
    <row r="226" spans="1:8" ht="23.25" customHeight="1">
      <c r="A226" s="151"/>
      <c r="B226" s="95"/>
      <c r="C226" s="101" t="s">
        <v>668</v>
      </c>
      <c r="D226" s="282" t="s">
        <v>484</v>
      </c>
      <c r="E226" s="99" t="e">
        <f>②住宅用途!#REF!</f>
        <v>#REF!</v>
      </c>
      <c r="F226" s="99" t="e">
        <f>②住宅用途!#REF!</f>
        <v>#REF!</v>
      </c>
      <c r="G226" s="112" t="s">
        <v>304</v>
      </c>
      <c r="H226" s="112" t="s">
        <v>305</v>
      </c>
    </row>
    <row r="227" spans="1:8" ht="23.25" customHeight="1">
      <c r="A227" s="151"/>
      <c r="B227" s="95"/>
      <c r="C227" s="101" t="s">
        <v>651</v>
      </c>
      <c r="D227" s="282" t="s">
        <v>477</v>
      </c>
      <c r="E227" s="99" t="e">
        <f>②住宅用途!#REF!</f>
        <v>#REF!</v>
      </c>
      <c r="F227" s="99" t="e">
        <f>②住宅用途!#REF!</f>
        <v>#REF!</v>
      </c>
      <c r="G227" s="96" t="s">
        <v>891</v>
      </c>
      <c r="H227" s="98" t="s">
        <v>479</v>
      </c>
    </row>
    <row r="228" spans="1:8" ht="23.25" customHeight="1">
      <c r="A228" s="151"/>
      <c r="B228" s="95"/>
      <c r="C228" s="101" t="s">
        <v>669</v>
      </c>
      <c r="D228" s="282" t="s">
        <v>488</v>
      </c>
      <c r="E228" s="115" t="e">
        <f>IF(②住宅用途!#REF!="","",F228)</f>
        <v>#REF!</v>
      </c>
      <c r="F228" s="115" t="e">
        <f>②住宅用途!#REF!</f>
        <v>#REF!</v>
      </c>
      <c r="G228" s="96" t="s">
        <v>278</v>
      </c>
      <c r="H228" s="180" t="s">
        <v>855</v>
      </c>
    </row>
    <row r="229" spans="1:8" ht="23.25" customHeight="1">
      <c r="A229" s="151"/>
      <c r="B229" s="95"/>
      <c r="C229" s="101" t="s">
        <v>670</v>
      </c>
      <c r="D229" s="282" t="s">
        <v>490</v>
      </c>
      <c r="E229" s="99" t="e">
        <f>②住宅用途!#REF!</f>
        <v>#REF!</v>
      </c>
      <c r="F229" s="99" t="e">
        <f>②住宅用途!#REF!</f>
        <v>#REF!</v>
      </c>
      <c r="G229" s="112" t="s">
        <v>304</v>
      </c>
      <c r="H229" s="112" t="s">
        <v>305</v>
      </c>
    </row>
    <row r="230" spans="1:8" ht="23.25" customHeight="1">
      <c r="A230" s="151"/>
      <c r="B230" s="95"/>
      <c r="C230" s="101" t="s">
        <v>671</v>
      </c>
      <c r="D230" s="282" t="s">
        <v>477</v>
      </c>
      <c r="E230" s="99" t="e">
        <f>②住宅用途!#REF!</f>
        <v>#REF!</v>
      </c>
      <c r="F230" s="99" t="e">
        <f>②住宅用途!#REF!</f>
        <v>#REF!</v>
      </c>
      <c r="G230" s="96" t="s">
        <v>891</v>
      </c>
      <c r="H230" s="98" t="s">
        <v>479</v>
      </c>
    </row>
    <row r="231" spans="1:8" ht="23.25" customHeight="1">
      <c r="A231" s="151"/>
      <c r="B231" s="95"/>
      <c r="C231" s="101" t="s">
        <v>582</v>
      </c>
      <c r="D231" s="282" t="s">
        <v>297</v>
      </c>
      <c r="E231" s="99" t="e">
        <f>②住宅用途!#REF!</f>
        <v>#REF!</v>
      </c>
      <c r="F231" s="99" t="e">
        <f>②住宅用途!#REF!</f>
        <v>#REF!</v>
      </c>
      <c r="G231" s="112" t="s">
        <v>298</v>
      </c>
      <c r="H231" s="112" t="s">
        <v>299</v>
      </c>
    </row>
    <row r="232" spans="1:8" ht="23.25" customHeight="1">
      <c r="A232" s="151"/>
      <c r="B232" s="95"/>
      <c r="C232" s="101" t="s">
        <v>582</v>
      </c>
      <c r="D232" s="282" t="s">
        <v>300</v>
      </c>
      <c r="E232" s="99" t="e">
        <f>②住宅用途!#REF!</f>
        <v>#REF!</v>
      </c>
      <c r="F232" s="99" t="e">
        <f>②住宅用途!#REF!</f>
        <v>#REF!</v>
      </c>
      <c r="G232" s="112" t="s">
        <v>301</v>
      </c>
      <c r="H232" s="112" t="s">
        <v>302</v>
      </c>
    </row>
    <row r="233" spans="1:8" ht="23.25" customHeight="1">
      <c r="A233" s="151"/>
      <c r="B233" s="95"/>
      <c r="C233" s="101" t="s">
        <v>583</v>
      </c>
      <c r="D233" s="282" t="s">
        <v>491</v>
      </c>
      <c r="E233" s="99" t="e">
        <f>②住宅用途!#REF!</f>
        <v>#REF!</v>
      </c>
      <c r="F233" s="99" t="e">
        <f>②住宅用途!#REF!</f>
        <v>#REF!</v>
      </c>
      <c r="G233" s="112" t="s">
        <v>325</v>
      </c>
      <c r="H233" s="112" t="s">
        <v>542</v>
      </c>
    </row>
    <row r="234" spans="1:8" ht="23.25" customHeight="1">
      <c r="A234" s="151"/>
      <c r="B234" s="95"/>
      <c r="C234" s="101" t="s">
        <v>583</v>
      </c>
      <c r="D234" s="282" t="s">
        <v>492</v>
      </c>
      <c r="E234" s="99" t="e">
        <f>②住宅用途!#REF!</f>
        <v>#REF!</v>
      </c>
      <c r="F234" s="99" t="e">
        <f>②住宅用途!#REF!</f>
        <v>#REF!</v>
      </c>
      <c r="G234" s="112" t="s">
        <v>325</v>
      </c>
      <c r="H234" s="112" t="s">
        <v>542</v>
      </c>
    </row>
    <row r="235" spans="1:8" ht="23.25" customHeight="1">
      <c r="A235" s="151"/>
      <c r="B235" s="95"/>
      <c r="C235" s="101" t="s">
        <v>583</v>
      </c>
      <c r="D235" s="282" t="s">
        <v>493</v>
      </c>
      <c r="E235" s="99" t="e">
        <f>②住宅用途!#REF!</f>
        <v>#REF!</v>
      </c>
      <c r="F235" s="99" t="e">
        <f>②住宅用途!#REF!</f>
        <v>#REF!</v>
      </c>
      <c r="G235" s="112" t="s">
        <v>325</v>
      </c>
      <c r="H235" s="112" t="s">
        <v>542</v>
      </c>
    </row>
    <row r="236" spans="1:8" ht="23.25" customHeight="1">
      <c r="A236" s="151"/>
      <c r="B236" s="95"/>
      <c r="C236" s="101" t="s">
        <v>583</v>
      </c>
      <c r="D236" s="283" t="s">
        <v>494</v>
      </c>
      <c r="E236" s="99" t="e">
        <f>②住宅用途!#REF!</f>
        <v>#REF!</v>
      </c>
      <c r="F236" s="99" t="e">
        <f>②住宅用途!#REF!</f>
        <v>#REF!</v>
      </c>
      <c r="G236" s="112" t="s">
        <v>325</v>
      </c>
      <c r="H236" s="112" t="s">
        <v>542</v>
      </c>
    </row>
    <row r="237" spans="1:8" ht="23.25" customHeight="1">
      <c r="A237" s="151"/>
      <c r="B237" s="95"/>
      <c r="C237" s="101" t="s">
        <v>583</v>
      </c>
      <c r="D237" s="283" t="s">
        <v>495</v>
      </c>
      <c r="E237" s="99" t="e">
        <f>②住宅用途!#REF!</f>
        <v>#REF!</v>
      </c>
      <c r="F237" s="99" t="e">
        <f>②住宅用途!#REF!</f>
        <v>#REF!</v>
      </c>
      <c r="G237" s="112" t="s">
        <v>325</v>
      </c>
      <c r="H237" s="112" t="s">
        <v>542</v>
      </c>
    </row>
    <row r="238" spans="1:8" ht="23.25" customHeight="1">
      <c r="A238" s="151"/>
      <c r="B238" s="95"/>
      <c r="C238" s="101" t="s">
        <v>585</v>
      </c>
      <c r="D238" s="282" t="s">
        <v>297</v>
      </c>
      <c r="E238" s="99" t="e">
        <f>②住宅用途!#REF!</f>
        <v>#REF!</v>
      </c>
      <c r="F238" s="99" t="e">
        <f>②住宅用途!#REF!</f>
        <v>#REF!</v>
      </c>
      <c r="G238" s="112" t="s">
        <v>298</v>
      </c>
      <c r="H238" s="112" t="s">
        <v>299</v>
      </c>
    </row>
    <row r="239" spans="1:8" ht="23.25" customHeight="1">
      <c r="A239" s="151"/>
      <c r="B239" s="95"/>
      <c r="C239" s="101" t="s">
        <v>585</v>
      </c>
      <c r="D239" s="282" t="s">
        <v>300</v>
      </c>
      <c r="E239" s="99" t="e">
        <f>②住宅用途!#REF!</f>
        <v>#REF!</v>
      </c>
      <c r="F239" s="99" t="e">
        <f>②住宅用途!#REF!</f>
        <v>#REF!</v>
      </c>
      <c r="G239" s="112" t="s">
        <v>301</v>
      </c>
      <c r="H239" s="112" t="s">
        <v>302</v>
      </c>
    </row>
    <row r="240" spans="1:8" ht="23.25" customHeight="1">
      <c r="A240" s="151"/>
      <c r="B240" s="95"/>
      <c r="C240" s="101" t="s">
        <v>672</v>
      </c>
      <c r="D240" s="282" t="s">
        <v>496</v>
      </c>
      <c r="E240" s="99" t="e">
        <f>②住宅用途!#REF!</f>
        <v>#REF!</v>
      </c>
      <c r="F240" s="99" t="e">
        <f>②住宅用途!#REF!</f>
        <v>#REF!</v>
      </c>
      <c r="G240" s="112" t="s">
        <v>325</v>
      </c>
      <c r="H240" s="112" t="s">
        <v>542</v>
      </c>
    </row>
    <row r="241" spans="1:9" ht="23.25" customHeight="1">
      <c r="A241" s="151"/>
      <c r="B241" s="95"/>
      <c r="C241" s="101" t="s">
        <v>672</v>
      </c>
      <c r="D241" s="282" t="s">
        <v>497</v>
      </c>
      <c r="E241" s="99" t="e">
        <f>②住宅用途!#REF!</f>
        <v>#REF!</v>
      </c>
      <c r="F241" s="99" t="e">
        <f>②住宅用途!#REF!</f>
        <v>#REF!</v>
      </c>
      <c r="G241" s="112" t="s">
        <v>325</v>
      </c>
      <c r="H241" s="112" t="s">
        <v>542</v>
      </c>
    </row>
    <row r="242" spans="1:9" ht="23.25" customHeight="1">
      <c r="A242" s="151"/>
      <c r="B242" s="95"/>
      <c r="C242" s="101" t="s">
        <v>672</v>
      </c>
      <c r="D242" s="283" t="s">
        <v>498</v>
      </c>
      <c r="E242" s="99" t="e">
        <f>②住宅用途!#REF!</f>
        <v>#REF!</v>
      </c>
      <c r="F242" s="99" t="e">
        <f>②住宅用途!#REF!</f>
        <v>#REF!</v>
      </c>
      <c r="G242" s="112" t="s">
        <v>325</v>
      </c>
      <c r="H242" s="112" t="s">
        <v>542</v>
      </c>
    </row>
    <row r="243" spans="1:9" ht="23.25" customHeight="1">
      <c r="A243" s="151"/>
      <c r="B243" s="95"/>
      <c r="C243" s="101" t="s">
        <v>673</v>
      </c>
      <c r="D243" s="282" t="s">
        <v>297</v>
      </c>
      <c r="E243" s="99" t="e">
        <f>②住宅用途!#REF!</f>
        <v>#REF!</v>
      </c>
      <c r="F243" s="99" t="e">
        <f>②住宅用途!#REF!</f>
        <v>#REF!</v>
      </c>
      <c r="G243" s="112" t="s">
        <v>298</v>
      </c>
      <c r="H243" s="112" t="s">
        <v>299</v>
      </c>
    </row>
    <row r="244" spans="1:9" ht="23.25" customHeight="1">
      <c r="A244" s="151"/>
      <c r="B244" s="95"/>
      <c r="C244" s="101" t="s">
        <v>673</v>
      </c>
      <c r="D244" s="282" t="s">
        <v>300</v>
      </c>
      <c r="E244" s="99" t="e">
        <f>②住宅用途!#REF!</f>
        <v>#REF!</v>
      </c>
      <c r="F244" s="99" t="e">
        <f>②住宅用途!#REF!</f>
        <v>#REF!</v>
      </c>
      <c r="G244" s="112" t="s">
        <v>301</v>
      </c>
      <c r="H244" s="112" t="s">
        <v>302</v>
      </c>
    </row>
    <row r="245" spans="1:9" ht="23.25" customHeight="1">
      <c r="A245" s="151"/>
      <c r="B245" s="95"/>
      <c r="C245" s="101" t="s">
        <v>674</v>
      </c>
      <c r="D245" s="282" t="s">
        <v>500</v>
      </c>
      <c r="E245" s="99" t="e">
        <f>②住宅用途!#REF!</f>
        <v>#REF!</v>
      </c>
      <c r="F245" s="99" t="e">
        <f>②住宅用途!#REF!</f>
        <v>#REF!</v>
      </c>
      <c r="G245" s="112" t="s">
        <v>325</v>
      </c>
      <c r="H245" s="112" t="s">
        <v>542</v>
      </c>
    </row>
    <row r="246" spans="1:9" ht="23.25" customHeight="1">
      <c r="A246" s="151"/>
      <c r="B246" s="95"/>
      <c r="C246" s="101"/>
      <c r="D246" s="282" t="s">
        <v>501</v>
      </c>
      <c r="E246" s="99" t="e">
        <f>②住宅用途!#REF!</f>
        <v>#REF!</v>
      </c>
      <c r="F246" s="99" t="e">
        <f>②住宅用途!#REF!</f>
        <v>#REF!</v>
      </c>
      <c r="G246" s="112" t="s">
        <v>325</v>
      </c>
      <c r="H246" s="112" t="s">
        <v>542</v>
      </c>
    </row>
    <row r="247" spans="1:9" ht="23.25" customHeight="1">
      <c r="A247" s="151"/>
      <c r="B247" s="95"/>
      <c r="C247" s="101"/>
      <c r="D247" s="283" t="s">
        <v>502</v>
      </c>
      <c r="E247" s="99" t="e">
        <f>②住宅用途!#REF!</f>
        <v>#REF!</v>
      </c>
      <c r="F247" s="99" t="e">
        <f>②住宅用途!#REF!</f>
        <v>#REF!</v>
      </c>
      <c r="G247" s="112" t="s">
        <v>325</v>
      </c>
      <c r="H247" s="112" t="s">
        <v>542</v>
      </c>
    </row>
    <row r="248" spans="1:9" ht="23.25" customHeight="1">
      <c r="A248" s="151"/>
      <c r="B248" s="95"/>
      <c r="C248" s="101"/>
      <c r="D248" s="282" t="s">
        <v>1109</v>
      </c>
      <c r="E248" s="99" t="e">
        <f>②住宅用途!#REF!</f>
        <v>#REF!</v>
      </c>
      <c r="F248" s="99" t="e">
        <f>②住宅用途!#REF!</f>
        <v>#REF!</v>
      </c>
      <c r="G248" s="112" t="s">
        <v>325</v>
      </c>
      <c r="H248" s="112" t="s">
        <v>542</v>
      </c>
    </row>
    <row r="249" spans="1:9" ht="23.25" customHeight="1">
      <c r="A249" s="151"/>
      <c r="B249" s="95"/>
      <c r="C249" s="101"/>
      <c r="D249" s="282" t="s">
        <v>503</v>
      </c>
      <c r="E249" s="99" t="e">
        <f>②住宅用途!#REF!</f>
        <v>#REF!</v>
      </c>
      <c r="F249" s="99" t="e">
        <f>②住宅用途!#REF!</f>
        <v>#REF!</v>
      </c>
      <c r="G249" s="112" t="s">
        <v>325</v>
      </c>
      <c r="H249" s="112" t="s">
        <v>542</v>
      </c>
    </row>
    <row r="250" spans="1:9" ht="23.25" customHeight="1">
      <c r="A250" s="151"/>
      <c r="B250" s="95"/>
      <c r="C250" s="101"/>
      <c r="D250" s="282" t="s">
        <v>297</v>
      </c>
      <c r="E250" s="99" t="e">
        <f>②住宅用途!#REF!</f>
        <v>#REF!</v>
      </c>
      <c r="F250" s="99" t="e">
        <f>②住宅用途!#REF!</f>
        <v>#REF!</v>
      </c>
      <c r="G250" s="112" t="s">
        <v>298</v>
      </c>
      <c r="H250" s="112" t="s">
        <v>299</v>
      </c>
    </row>
    <row r="251" spans="1:9" ht="23.25" customHeight="1">
      <c r="A251" s="151"/>
      <c r="B251" s="95"/>
      <c r="C251" s="101"/>
      <c r="D251" s="282" t="s">
        <v>300</v>
      </c>
      <c r="E251" s="99" t="e">
        <f>②住宅用途!#REF!</f>
        <v>#REF!</v>
      </c>
      <c r="F251" s="99" t="e">
        <f>②住宅用途!#REF!</f>
        <v>#REF!</v>
      </c>
      <c r="G251" s="112" t="s">
        <v>301</v>
      </c>
      <c r="H251" s="112" t="s">
        <v>302</v>
      </c>
    </row>
    <row r="252" spans="1:9" ht="23.25" customHeight="1">
      <c r="A252" s="151"/>
      <c r="B252" s="100" t="s">
        <v>675</v>
      </c>
      <c r="C252" s="101" t="s">
        <v>650</v>
      </c>
      <c r="D252" s="282" t="s">
        <v>1002</v>
      </c>
      <c r="E252" s="115" t="e">
        <f>IF(②住宅用途!#REF!="","",F252)</f>
        <v>#REF!</v>
      </c>
      <c r="F252" s="115" t="e">
        <f>②住宅用途!#REF!</f>
        <v>#REF!</v>
      </c>
      <c r="G252" s="96" t="s">
        <v>278</v>
      </c>
      <c r="H252" s="180" t="s">
        <v>855</v>
      </c>
      <c r="I252" s="225"/>
    </row>
    <row r="253" spans="1:9" ht="23.25" customHeight="1">
      <c r="A253" s="151"/>
      <c r="B253" s="100"/>
      <c r="C253" s="101" t="s">
        <v>650</v>
      </c>
      <c r="D253" s="282" t="s">
        <v>1034</v>
      </c>
      <c r="E253" s="115" t="e">
        <f>IF(②住宅用途!#REF!="","",F253)</f>
        <v>#REF!</v>
      </c>
      <c r="F253" s="115" t="e">
        <f>②住宅用途!#REF!</f>
        <v>#REF!</v>
      </c>
      <c r="G253" s="96" t="s">
        <v>278</v>
      </c>
      <c r="H253" s="180" t="s">
        <v>855</v>
      </c>
    </row>
    <row r="254" spans="1:9" ht="23.25" customHeight="1">
      <c r="A254" s="151"/>
      <c r="B254" s="100"/>
      <c r="C254" s="101" t="s">
        <v>651</v>
      </c>
      <c r="D254" s="282" t="s">
        <v>1003</v>
      </c>
      <c r="E254" s="115" t="e">
        <f>IF(②住宅用途!#REF!="","",F254)</f>
        <v>#REF!</v>
      </c>
      <c r="F254" s="115" t="e">
        <f>②住宅用途!#REF!</f>
        <v>#REF!</v>
      </c>
      <c r="G254" s="96" t="s">
        <v>278</v>
      </c>
      <c r="H254" s="180" t="s">
        <v>855</v>
      </c>
      <c r="I254" s="225"/>
    </row>
    <row r="255" spans="1:9" ht="23.25" customHeight="1">
      <c r="A255" s="151"/>
      <c r="B255" s="95"/>
      <c r="C255" s="101" t="s">
        <v>651</v>
      </c>
      <c r="D255" s="282" t="s">
        <v>1035</v>
      </c>
      <c r="E255" s="115" t="e">
        <f>IF(②住宅用途!#REF!="","",F255)</f>
        <v>#REF!</v>
      </c>
      <c r="F255" s="115" t="e">
        <f>②住宅用途!#REF!</f>
        <v>#REF!</v>
      </c>
      <c r="G255" s="96" t="s">
        <v>278</v>
      </c>
      <c r="H255" s="180" t="s">
        <v>855</v>
      </c>
    </row>
    <row r="256" spans="1:9" ht="23.25" customHeight="1">
      <c r="A256" s="151"/>
      <c r="B256" s="95"/>
      <c r="C256" s="101" t="s">
        <v>671</v>
      </c>
      <c r="D256" s="282" t="s">
        <v>1004</v>
      </c>
      <c r="E256" s="115" t="e">
        <f>IF(②住宅用途!#REF!="","",F256)</f>
        <v>#REF!</v>
      </c>
      <c r="F256" s="115" t="e">
        <f>②住宅用途!#REF!</f>
        <v>#REF!</v>
      </c>
      <c r="G256" s="96" t="s">
        <v>278</v>
      </c>
      <c r="H256" s="180" t="s">
        <v>855</v>
      </c>
      <c r="I256" s="225"/>
    </row>
    <row r="257" spans="1:9" ht="23.25" customHeight="1">
      <c r="A257" s="151"/>
      <c r="B257" s="95"/>
      <c r="C257" s="101" t="s">
        <v>671</v>
      </c>
      <c r="D257" s="282" t="s">
        <v>1036</v>
      </c>
      <c r="E257" s="115" t="e">
        <f>IF(②住宅用途!#REF!="","",F257)</f>
        <v>#REF!</v>
      </c>
      <c r="F257" s="115" t="e">
        <f>②住宅用途!#REF!</f>
        <v>#REF!</v>
      </c>
      <c r="G257" s="96" t="s">
        <v>278</v>
      </c>
      <c r="H257" s="180" t="s">
        <v>855</v>
      </c>
    </row>
    <row r="258" spans="1:9" ht="23.25" customHeight="1">
      <c r="A258" s="151"/>
      <c r="B258" s="95"/>
      <c r="C258" s="101" t="s">
        <v>676</v>
      </c>
      <c r="D258" s="282" t="s">
        <v>1006</v>
      </c>
      <c r="E258" s="115" t="e">
        <f>IF(②住宅用途!#REF!="","",F258)</f>
        <v>#REF!</v>
      </c>
      <c r="F258" s="115" t="e">
        <f>②住宅用途!#REF!</f>
        <v>#REF!</v>
      </c>
      <c r="G258" s="96" t="s">
        <v>278</v>
      </c>
      <c r="H258" s="180" t="s">
        <v>855</v>
      </c>
      <c r="I258" s="225"/>
    </row>
    <row r="259" spans="1:9" ht="23.25" customHeight="1">
      <c r="A259" s="151"/>
      <c r="B259" s="95"/>
      <c r="C259" s="101" t="s">
        <v>676</v>
      </c>
      <c r="D259" s="282" t="s">
        <v>1037</v>
      </c>
      <c r="E259" s="115" t="e">
        <f>IF(②住宅用途!#REF!="","",F259)</f>
        <v>#REF!</v>
      </c>
      <c r="F259" s="115" t="e">
        <f>②住宅用途!#REF!</f>
        <v>#REF!</v>
      </c>
      <c r="G259" s="96" t="s">
        <v>278</v>
      </c>
      <c r="H259" s="180" t="s">
        <v>855</v>
      </c>
    </row>
    <row r="260" spans="1:9" ht="23.25" customHeight="1">
      <c r="A260" s="151"/>
      <c r="B260" s="95"/>
      <c r="C260" s="101" t="s">
        <v>677</v>
      </c>
      <c r="D260" s="282" t="s">
        <v>1038</v>
      </c>
      <c r="E260" s="115" t="e">
        <f>IF(②住宅用途!#REF!="","",F260)</f>
        <v>#REF!</v>
      </c>
      <c r="F260" s="115" t="e">
        <f>②住宅用途!#REF!</f>
        <v>#REF!</v>
      </c>
      <c r="G260" s="96" t="s">
        <v>278</v>
      </c>
      <c r="H260" s="180" t="s">
        <v>855</v>
      </c>
      <c r="I260" s="225"/>
    </row>
    <row r="261" spans="1:9" ht="23.25" customHeight="1">
      <c r="A261" s="151"/>
      <c r="B261" s="95"/>
      <c r="C261" s="101" t="s">
        <v>677</v>
      </c>
      <c r="D261" s="282" t="s">
        <v>1039</v>
      </c>
      <c r="E261" s="115" t="e">
        <f>IF(②住宅用途!#REF!="","",F261)</f>
        <v>#REF!</v>
      </c>
      <c r="F261" s="115" t="e">
        <f>②住宅用途!#REF!</f>
        <v>#REF!</v>
      </c>
      <c r="G261" s="96" t="s">
        <v>278</v>
      </c>
      <c r="H261" s="180" t="s">
        <v>855</v>
      </c>
    </row>
    <row r="262" spans="1:9" ht="23.25" customHeight="1">
      <c r="A262" s="151"/>
      <c r="B262" s="95"/>
      <c r="C262" s="101" t="s">
        <v>678</v>
      </c>
      <c r="D262" s="282" t="s">
        <v>1007</v>
      </c>
      <c r="E262" s="115" t="e">
        <f>IF(②住宅用途!#REF!="","",F262)</f>
        <v>#REF!</v>
      </c>
      <c r="F262" s="115" t="e">
        <f>②住宅用途!#REF!</f>
        <v>#REF!</v>
      </c>
      <c r="G262" s="96" t="s">
        <v>278</v>
      </c>
      <c r="H262" s="180" t="s">
        <v>855</v>
      </c>
      <c r="I262" s="225"/>
    </row>
    <row r="263" spans="1:9" ht="23.25" customHeight="1">
      <c r="A263" s="151"/>
      <c r="B263" s="95"/>
      <c r="C263" s="101" t="s">
        <v>678</v>
      </c>
      <c r="D263" s="282" t="s">
        <v>1040</v>
      </c>
      <c r="E263" s="115" t="e">
        <f>IF(②住宅用途!#REF!="","",F263)</f>
        <v>#REF!</v>
      </c>
      <c r="F263" s="115" t="e">
        <f>②住宅用途!#REF!</f>
        <v>#REF!</v>
      </c>
      <c r="G263" s="96" t="s">
        <v>278</v>
      </c>
      <c r="H263" s="180" t="s">
        <v>855</v>
      </c>
    </row>
    <row r="264" spans="1:9" ht="23.25" customHeight="1">
      <c r="A264" s="151"/>
      <c r="B264" s="95"/>
      <c r="C264" s="101" t="s">
        <v>679</v>
      </c>
      <c r="D264" s="282" t="s">
        <v>680</v>
      </c>
      <c r="E264" s="115" t="e">
        <f>IF(②住宅用途!#REF!="","",F264)</f>
        <v>#REF!</v>
      </c>
      <c r="F264" s="115" t="e">
        <f>②住宅用途!#REF!</f>
        <v>#REF!</v>
      </c>
      <c r="G264" s="96" t="s">
        <v>278</v>
      </c>
      <c r="H264" s="180" t="s">
        <v>855</v>
      </c>
    </row>
    <row r="265" spans="1:9" ht="23.25" customHeight="1">
      <c r="A265" s="151"/>
      <c r="B265" s="95"/>
      <c r="C265" s="101" t="s">
        <v>681</v>
      </c>
      <c r="D265" s="282" t="s">
        <v>471</v>
      </c>
      <c r="E265" s="115" t="e">
        <f>IF(②住宅用途!#REF!="","",F265)</f>
        <v>#REF!</v>
      </c>
      <c r="F265" s="115" t="e">
        <f>②住宅用途!#REF!</f>
        <v>#REF!</v>
      </c>
      <c r="G265" s="96" t="s">
        <v>278</v>
      </c>
      <c r="H265" s="180" t="s">
        <v>855</v>
      </c>
    </row>
    <row r="266" spans="1:9" ht="23.25" customHeight="1">
      <c r="A266" s="151"/>
      <c r="B266" s="95"/>
      <c r="C266" s="101" t="s">
        <v>682</v>
      </c>
      <c r="D266" s="282" t="s">
        <v>514</v>
      </c>
      <c r="E266" s="117" t="e">
        <f>IF(②住宅用途!#REF!="","",F266)</f>
        <v>#REF!</v>
      </c>
      <c r="F266" s="117" t="e">
        <f>②住宅用途!#REF!</f>
        <v>#REF!</v>
      </c>
      <c r="G266" s="96" t="s">
        <v>278</v>
      </c>
      <c r="H266" s="180" t="s">
        <v>887</v>
      </c>
    </row>
    <row r="267" spans="1:9" ht="23.25" customHeight="1">
      <c r="A267" s="151"/>
      <c r="B267" s="95"/>
      <c r="C267" s="101" t="s">
        <v>582</v>
      </c>
      <c r="D267" s="282" t="s">
        <v>297</v>
      </c>
      <c r="E267" s="99" t="e">
        <f>②住宅用途!#REF!</f>
        <v>#REF!</v>
      </c>
      <c r="F267" s="99" t="e">
        <f>②住宅用途!#REF!</f>
        <v>#REF!</v>
      </c>
      <c r="G267" s="112" t="s">
        <v>298</v>
      </c>
      <c r="H267" s="112" t="s">
        <v>299</v>
      </c>
    </row>
    <row r="268" spans="1:9" ht="23.25" customHeight="1">
      <c r="A268" s="151"/>
      <c r="B268" s="95"/>
      <c r="C268" s="101" t="s">
        <v>582</v>
      </c>
      <c r="D268" s="282" t="s">
        <v>300</v>
      </c>
      <c r="E268" s="99" t="e">
        <f>②住宅用途!#REF!</f>
        <v>#REF!</v>
      </c>
      <c r="F268" s="99" t="e">
        <f>②住宅用途!#REF!</f>
        <v>#REF!</v>
      </c>
      <c r="G268" s="112" t="s">
        <v>301</v>
      </c>
      <c r="H268" s="112" t="s">
        <v>302</v>
      </c>
    </row>
    <row r="269" spans="1:9" ht="23.25" customHeight="1">
      <c r="A269" s="151"/>
      <c r="B269" s="95"/>
      <c r="C269" s="101" t="s">
        <v>583</v>
      </c>
      <c r="D269" s="282" t="s">
        <v>515</v>
      </c>
      <c r="E269" s="115" t="e">
        <f>IF(②住宅用途!#REF!="","",F269)</f>
        <v>#REF!</v>
      </c>
      <c r="F269" s="99" t="e">
        <f>②住宅用途!#REF!</f>
        <v>#REF!</v>
      </c>
      <c r="G269" s="96" t="s">
        <v>319</v>
      </c>
      <c r="H269" s="98" t="s">
        <v>683</v>
      </c>
    </row>
    <row r="270" spans="1:9" ht="23.25" customHeight="1">
      <c r="A270" s="151"/>
      <c r="B270" s="95"/>
      <c r="C270" s="101" t="s">
        <v>584</v>
      </c>
      <c r="D270" s="282" t="s">
        <v>517</v>
      </c>
      <c r="E270" s="115" t="e">
        <f>IF(②住宅用途!#REF!="","",F270)</f>
        <v>#REF!</v>
      </c>
      <c r="F270" s="115" t="e">
        <f>②住宅用途!#REF!</f>
        <v>#REF!</v>
      </c>
      <c r="G270" s="96" t="s">
        <v>278</v>
      </c>
      <c r="H270" s="180" t="s">
        <v>855</v>
      </c>
    </row>
    <row r="271" spans="1:9" ht="23.25" customHeight="1">
      <c r="A271" s="151"/>
      <c r="B271" s="95"/>
      <c r="C271" s="101" t="s">
        <v>684</v>
      </c>
      <c r="D271" s="282" t="s">
        <v>519</v>
      </c>
      <c r="E271" s="115" t="e">
        <f>IF(②住宅用途!#REF!="","",F271)</f>
        <v>#REF!</v>
      </c>
      <c r="F271" s="115" t="e">
        <f>②住宅用途!#REF!</f>
        <v>#REF!</v>
      </c>
      <c r="G271" s="96" t="s">
        <v>278</v>
      </c>
      <c r="H271" s="180" t="s">
        <v>855</v>
      </c>
    </row>
    <row r="272" spans="1:9" ht="23.25" customHeight="1">
      <c r="A272" s="151"/>
      <c r="B272" s="95"/>
      <c r="C272" s="101" t="s">
        <v>685</v>
      </c>
      <c r="D272" s="282" t="s">
        <v>521</v>
      </c>
      <c r="E272" s="115" t="e">
        <f>IF(②住宅用途!#REF!="","",F272)</f>
        <v>#REF!</v>
      </c>
      <c r="F272" s="115" t="e">
        <f>②住宅用途!#REF!</f>
        <v>#REF!</v>
      </c>
      <c r="G272" s="96" t="s">
        <v>278</v>
      </c>
      <c r="H272" s="180" t="s">
        <v>855</v>
      </c>
    </row>
    <row r="273" spans="1:8" ht="23.25" customHeight="1">
      <c r="A273" s="151"/>
      <c r="B273" s="95"/>
      <c r="C273" s="101" t="s">
        <v>686</v>
      </c>
      <c r="D273" s="282" t="s">
        <v>523</v>
      </c>
      <c r="E273" s="115" t="e">
        <f>IF(②住宅用途!#REF!="","",F273)</f>
        <v>#REF!</v>
      </c>
      <c r="F273" s="115" t="e">
        <f>②住宅用途!#REF!</f>
        <v>#REF!</v>
      </c>
      <c r="G273" s="96" t="s">
        <v>278</v>
      </c>
      <c r="H273" s="180" t="s">
        <v>855</v>
      </c>
    </row>
    <row r="274" spans="1:8" ht="23.25" customHeight="1">
      <c r="A274" s="151"/>
      <c r="B274" s="95"/>
      <c r="C274" s="101" t="s">
        <v>687</v>
      </c>
      <c r="D274" s="282" t="s">
        <v>525</v>
      </c>
      <c r="E274" s="115" t="e">
        <f>IF(②住宅用途!#REF!="","",F274)</f>
        <v>#REF!</v>
      </c>
      <c r="F274" s="115" t="e">
        <f>②住宅用途!#REF!</f>
        <v>#REF!</v>
      </c>
      <c r="G274" s="96" t="s">
        <v>278</v>
      </c>
      <c r="H274" s="180" t="s">
        <v>855</v>
      </c>
    </row>
    <row r="275" spans="1:8" ht="23.25" customHeight="1">
      <c r="A275" s="151"/>
      <c r="B275" s="95"/>
      <c r="C275" s="101" t="s">
        <v>688</v>
      </c>
      <c r="D275" s="282" t="s">
        <v>527</v>
      </c>
      <c r="E275" s="115" t="e">
        <f>IF(②住宅用途!#REF!="","",F275)</f>
        <v>#REF!</v>
      </c>
      <c r="F275" s="115" t="e">
        <f>②住宅用途!#REF!</f>
        <v>#REF!</v>
      </c>
      <c r="G275" s="96" t="s">
        <v>278</v>
      </c>
      <c r="H275" s="180" t="s">
        <v>855</v>
      </c>
    </row>
    <row r="276" spans="1:8" ht="23.25" customHeight="1">
      <c r="A276" s="151"/>
      <c r="B276" s="95"/>
      <c r="C276" s="101" t="s">
        <v>689</v>
      </c>
      <c r="D276" s="282" t="s">
        <v>529</v>
      </c>
      <c r="E276" s="115" t="e">
        <f>IF(②住宅用途!#REF!="","",F276)</f>
        <v>#REF!</v>
      </c>
      <c r="F276" s="117" t="e">
        <f>②住宅用途!#REF!</f>
        <v>#REF!</v>
      </c>
      <c r="G276" s="96" t="s">
        <v>278</v>
      </c>
      <c r="H276" s="180" t="s">
        <v>887</v>
      </c>
    </row>
    <row r="277" spans="1:8" ht="23.25" customHeight="1">
      <c r="A277" s="151"/>
      <c r="B277" s="95"/>
      <c r="C277" s="101"/>
      <c r="D277" s="282" t="s">
        <v>297</v>
      </c>
      <c r="E277" s="99" t="e">
        <f>②住宅用途!#REF!</f>
        <v>#REF!</v>
      </c>
      <c r="F277" s="99" t="e">
        <f>②住宅用途!#REF!</f>
        <v>#REF!</v>
      </c>
      <c r="G277" s="112" t="s">
        <v>298</v>
      </c>
      <c r="H277" s="112" t="s">
        <v>299</v>
      </c>
    </row>
    <row r="278" spans="1:8" ht="23.25" customHeight="1">
      <c r="A278" s="151"/>
      <c r="B278" s="95"/>
      <c r="C278" s="101"/>
      <c r="D278" s="282" t="s">
        <v>300</v>
      </c>
      <c r="E278" s="99" t="e">
        <f>②住宅用途!#REF!</f>
        <v>#REF!</v>
      </c>
      <c r="F278" s="99" t="e">
        <f>②住宅用途!#REF!</f>
        <v>#REF!</v>
      </c>
      <c r="G278" s="112" t="s">
        <v>301</v>
      </c>
      <c r="H278" s="112" t="s">
        <v>302</v>
      </c>
    </row>
    <row r="279" spans="1:8" ht="23.25" customHeight="1">
      <c r="A279" s="151"/>
      <c r="B279" s="95"/>
      <c r="C279" s="101" t="s">
        <v>672</v>
      </c>
      <c r="D279" s="282" t="s">
        <v>530</v>
      </c>
      <c r="E279" s="118" t="e">
        <f>IF(②住宅用途!#REF!="","",F279)</f>
        <v>#REF!</v>
      </c>
      <c r="F279" s="99" t="e">
        <f>②住宅用途!#REF!</f>
        <v>#REF!</v>
      </c>
      <c r="G279" s="96" t="s">
        <v>278</v>
      </c>
      <c r="H279" s="98" t="s">
        <v>282</v>
      </c>
    </row>
    <row r="280" spans="1:8" ht="23.25" customHeight="1">
      <c r="A280" s="151"/>
      <c r="B280" s="95"/>
      <c r="C280" s="101" t="s">
        <v>690</v>
      </c>
      <c r="D280" s="282" t="s">
        <v>531</v>
      </c>
      <c r="E280" s="118" t="e">
        <f>IF(②住宅用途!#REF!="","",F280)</f>
        <v>#REF!</v>
      </c>
      <c r="F280" s="99" t="e">
        <f>②住宅用途!#REF!</f>
        <v>#REF!</v>
      </c>
      <c r="G280" s="96" t="s">
        <v>278</v>
      </c>
      <c r="H280" s="98" t="s">
        <v>282</v>
      </c>
    </row>
    <row r="281" spans="1:8" ht="23.25" customHeight="1">
      <c r="A281" s="151"/>
      <c r="B281" s="95"/>
      <c r="C281" s="101" t="s">
        <v>691</v>
      </c>
      <c r="D281" s="282" t="s">
        <v>532</v>
      </c>
      <c r="E281" s="118" t="e">
        <f>IF(②住宅用途!#REF!="","",F281)</f>
        <v>#REF!</v>
      </c>
      <c r="F281" s="99" t="e">
        <f>②住宅用途!#REF!</f>
        <v>#REF!</v>
      </c>
      <c r="G281" s="96" t="s">
        <v>278</v>
      </c>
      <c r="H281" s="98" t="s">
        <v>282</v>
      </c>
    </row>
    <row r="282" spans="1:8" ht="23.25" customHeight="1">
      <c r="A282" s="151"/>
      <c r="B282" s="95"/>
      <c r="C282" s="101" t="s">
        <v>692</v>
      </c>
      <c r="D282" s="282" t="s">
        <v>534</v>
      </c>
      <c r="E282" s="118" t="e">
        <f>IF(②住宅用途!#REF!="","",F282)</f>
        <v>#REF!</v>
      </c>
      <c r="F282" s="99" t="e">
        <f>②住宅用途!#REF!</f>
        <v>#REF!</v>
      </c>
      <c r="G282" s="96" t="s">
        <v>278</v>
      </c>
      <c r="H282" s="98" t="s">
        <v>282</v>
      </c>
    </row>
    <row r="283" spans="1:8" ht="23.25" customHeight="1">
      <c r="A283" s="151"/>
      <c r="B283" s="95"/>
      <c r="C283" s="101" t="s">
        <v>693</v>
      </c>
      <c r="D283" s="282" t="s">
        <v>536</v>
      </c>
      <c r="E283" s="118" t="e">
        <f>IF(②住宅用途!#REF!="","",F283)</f>
        <v>#REF!</v>
      </c>
      <c r="F283" s="99" t="e">
        <f>②住宅用途!#REF!</f>
        <v>#REF!</v>
      </c>
      <c r="G283" s="96" t="s">
        <v>278</v>
      </c>
      <c r="H283" s="98" t="s">
        <v>282</v>
      </c>
    </row>
    <row r="284" spans="1:8" ht="23.25" customHeight="1">
      <c r="A284" s="151"/>
      <c r="B284" s="95"/>
      <c r="C284" s="101" t="s">
        <v>673</v>
      </c>
      <c r="D284" s="282" t="s">
        <v>297</v>
      </c>
      <c r="E284" s="99" t="e">
        <f>②住宅用途!#REF!</f>
        <v>#REF!</v>
      </c>
      <c r="F284" s="99">
        <f>②住宅用途!AD90</f>
        <v>0</v>
      </c>
      <c r="G284" s="112" t="s">
        <v>298</v>
      </c>
      <c r="H284" s="112" t="s">
        <v>299</v>
      </c>
    </row>
    <row r="285" spans="1:8" ht="23.25" customHeight="1">
      <c r="A285" s="151"/>
      <c r="B285" s="95"/>
      <c r="C285" s="101" t="s">
        <v>673</v>
      </c>
      <c r="D285" s="282" t="s">
        <v>300</v>
      </c>
      <c r="E285" s="99" t="e">
        <f>②住宅用途!#REF!</f>
        <v>#REF!</v>
      </c>
      <c r="F285" s="99" t="e">
        <f>②住宅用途!#REF!</f>
        <v>#REF!</v>
      </c>
      <c r="G285" s="112" t="s">
        <v>301</v>
      </c>
      <c r="H285" s="112" t="s">
        <v>302</v>
      </c>
    </row>
    <row r="286" spans="1:8" ht="23.25" customHeight="1">
      <c r="A286" s="151"/>
      <c r="B286" s="95"/>
      <c r="C286" s="107"/>
      <c r="D286" s="288" t="s">
        <v>537</v>
      </c>
      <c r="E286" s="115" t="e">
        <f>IF(F286=0,"",F286)</f>
        <v>#REF!</v>
      </c>
      <c r="F286" s="108" t="e">
        <f>②住宅用途!#REF!</f>
        <v>#REF!</v>
      </c>
      <c r="G286" s="109" t="s">
        <v>319</v>
      </c>
      <c r="H286" s="110"/>
    </row>
    <row r="287" spans="1:8" ht="23.25" customHeight="1">
      <c r="A287" s="151"/>
      <c r="B287" s="95"/>
      <c r="C287" s="101"/>
      <c r="D287" s="282" t="s">
        <v>694</v>
      </c>
      <c r="E287" s="99" t="e">
        <f>IF(F287="★☆☆",1,IF(F287="★★☆",2,3))</f>
        <v>#REF!</v>
      </c>
      <c r="F287" s="99" t="e">
        <f>②住宅用途!#REF!</f>
        <v>#REF!</v>
      </c>
      <c r="G287" s="96" t="s">
        <v>695</v>
      </c>
      <c r="H287" s="98" t="s">
        <v>696</v>
      </c>
    </row>
    <row r="288" spans="1:8" ht="23.25" customHeight="1">
      <c r="A288" s="151"/>
      <c r="B288" s="95"/>
      <c r="C288" s="101"/>
      <c r="D288" s="282" t="s">
        <v>697</v>
      </c>
      <c r="E288" s="99" t="e">
        <f>IF(F288="★☆☆",1,IF(F288="★★☆",2,3))</f>
        <v>#REF!</v>
      </c>
      <c r="F288" s="99" t="e">
        <f>②住宅用途!#REF!</f>
        <v>#REF!</v>
      </c>
      <c r="G288" s="96" t="s">
        <v>695</v>
      </c>
      <c r="H288" s="98" t="s">
        <v>696</v>
      </c>
    </row>
    <row r="289" spans="1:12" ht="23.25" customHeight="1">
      <c r="A289" s="151"/>
      <c r="B289" s="95"/>
      <c r="C289" s="101"/>
      <c r="D289" s="282" t="s">
        <v>698</v>
      </c>
      <c r="E289" s="99" t="e">
        <f>IF(F289="★☆☆",1,IF(F289="★★☆",2,3))</f>
        <v>#REF!</v>
      </c>
      <c r="F289" s="99" t="e">
        <f>②住宅用途!#REF!</f>
        <v>#REF!</v>
      </c>
      <c r="G289" s="96" t="s">
        <v>695</v>
      </c>
      <c r="H289" s="98" t="s">
        <v>696</v>
      </c>
    </row>
    <row r="290" spans="1:12" ht="23.25" customHeight="1">
      <c r="A290" s="151"/>
      <c r="B290" s="95"/>
      <c r="C290" s="101"/>
      <c r="D290" s="282" t="s">
        <v>699</v>
      </c>
      <c r="E290" s="99" t="e">
        <f>IF(F290="★☆☆",1,IF(F290="★★☆",2,3))</f>
        <v>#REF!</v>
      </c>
      <c r="F290" s="99" t="e">
        <f>②住宅用途!#REF!</f>
        <v>#REF!</v>
      </c>
      <c r="G290" s="96" t="s">
        <v>695</v>
      </c>
      <c r="H290" s="98" t="s">
        <v>696</v>
      </c>
    </row>
    <row r="291" spans="1:12" ht="23.25" customHeight="1">
      <c r="A291" s="151"/>
      <c r="B291" s="95"/>
      <c r="C291" s="101"/>
      <c r="D291" s="282" t="s">
        <v>700</v>
      </c>
      <c r="E291" s="99" t="e">
        <f>IF(F291="★☆☆",1,IF(F291="★★☆",2,3))</f>
        <v>#REF!</v>
      </c>
      <c r="F291" s="99" t="e">
        <f>②住宅用途!#REF!</f>
        <v>#REF!</v>
      </c>
      <c r="G291" s="96" t="s">
        <v>695</v>
      </c>
      <c r="H291" s="98" t="s">
        <v>696</v>
      </c>
    </row>
    <row r="292" spans="1:12" ht="24" customHeight="1">
      <c r="A292" s="207" t="s">
        <v>538</v>
      </c>
      <c r="B292" s="111"/>
      <c r="C292" s="111" t="s">
        <v>270</v>
      </c>
      <c r="D292" s="282" t="s">
        <v>145</v>
      </c>
      <c r="E292" s="99" t="e">
        <f>#REF!</f>
        <v>#REF!</v>
      </c>
      <c r="F292" s="99" t="e">
        <f>#REF!</f>
        <v>#REF!</v>
      </c>
      <c r="G292" s="112" t="s">
        <v>271</v>
      </c>
      <c r="H292" s="319" t="s">
        <v>1082</v>
      </c>
      <c r="I292" s="314" t="s">
        <v>1065</v>
      </c>
      <c r="J292" s="144" t="s">
        <v>1083</v>
      </c>
      <c r="K292" s="144" t="s">
        <v>1081</v>
      </c>
      <c r="L292" s="317">
        <v>43809</v>
      </c>
    </row>
    <row r="293" spans="1:12" ht="23.25" customHeight="1">
      <c r="A293" s="208"/>
      <c r="B293" s="113" t="s">
        <v>272</v>
      </c>
      <c r="C293" s="114" t="s">
        <v>273</v>
      </c>
      <c r="D293" s="282" t="s">
        <v>274</v>
      </c>
      <c r="E293" s="99" t="e">
        <f>#REF!</f>
        <v>#REF!</v>
      </c>
      <c r="F293" s="99" t="e">
        <f>#REF!</f>
        <v>#REF!</v>
      </c>
      <c r="G293" s="112" t="s">
        <v>275</v>
      </c>
      <c r="H293" s="112" t="s">
        <v>545</v>
      </c>
      <c r="K293" s="318" t="s">
        <v>1080</v>
      </c>
    </row>
    <row r="294" spans="1:12" ht="23.25" customHeight="1">
      <c r="A294" s="208"/>
      <c r="B294" s="111"/>
      <c r="C294" s="114" t="s">
        <v>276</v>
      </c>
      <c r="D294" s="282" t="s">
        <v>277</v>
      </c>
      <c r="E294" s="117" t="e">
        <f>IF(#REF!="","",F294)</f>
        <v>#REF!</v>
      </c>
      <c r="F294" s="117" t="e">
        <f>#REF!</f>
        <v>#REF!</v>
      </c>
      <c r="G294" s="116" t="s">
        <v>278</v>
      </c>
      <c r="H294" s="181" t="s">
        <v>465</v>
      </c>
    </row>
    <row r="295" spans="1:12" ht="23.25" customHeight="1">
      <c r="A295" s="208"/>
      <c r="B295" s="111"/>
      <c r="C295" s="114" t="s">
        <v>276</v>
      </c>
      <c r="D295" s="282" t="s">
        <v>875</v>
      </c>
      <c r="E295" s="115" t="e">
        <f>IF(#REF!="","",F295)</f>
        <v>#REF!</v>
      </c>
      <c r="F295" s="115" t="e">
        <f>#REF!</f>
        <v>#REF!</v>
      </c>
      <c r="G295" s="116" t="s">
        <v>278</v>
      </c>
      <c r="H295" s="181" t="s">
        <v>279</v>
      </c>
    </row>
    <row r="296" spans="1:12" ht="23.25" customHeight="1">
      <c r="A296" s="208"/>
      <c r="B296" s="111"/>
      <c r="C296" s="114" t="s">
        <v>280</v>
      </c>
      <c r="D296" s="282" t="s">
        <v>281</v>
      </c>
      <c r="E296" s="118" t="e">
        <f>IF(#REF!="","",F296)</f>
        <v>#REF!</v>
      </c>
      <c r="F296" s="99" t="e">
        <f>#REF!</f>
        <v>#REF!</v>
      </c>
      <c r="G296" s="116" t="s">
        <v>278</v>
      </c>
      <c r="H296" s="112" t="s">
        <v>282</v>
      </c>
      <c r="I296" s="314" t="s">
        <v>1065</v>
      </c>
      <c r="J296" s="144" t="s">
        <v>1066</v>
      </c>
      <c r="K296" s="144" t="s">
        <v>1059</v>
      </c>
    </row>
    <row r="297" spans="1:12" ht="23.25" customHeight="1">
      <c r="A297" s="208"/>
      <c r="B297" s="111"/>
      <c r="C297" s="114" t="s">
        <v>283</v>
      </c>
      <c r="D297" s="282" t="s">
        <v>284</v>
      </c>
      <c r="E297" s="118" t="e">
        <f>IF(#REF!="","",F297)</f>
        <v>#REF!</v>
      </c>
      <c r="F297" s="99" t="e">
        <f>#REF!</f>
        <v>#REF!</v>
      </c>
      <c r="G297" s="116" t="s">
        <v>278</v>
      </c>
      <c r="H297" s="112" t="s">
        <v>282</v>
      </c>
      <c r="I297" s="314" t="s">
        <v>1065</v>
      </c>
      <c r="J297" s="144" t="s">
        <v>1067</v>
      </c>
      <c r="K297" s="144" t="s">
        <v>1059</v>
      </c>
    </row>
    <row r="298" spans="1:12" ht="23.25" customHeight="1">
      <c r="A298" s="208"/>
      <c r="B298" s="111"/>
      <c r="C298" s="114" t="s">
        <v>285</v>
      </c>
      <c r="D298" s="283" t="s">
        <v>286</v>
      </c>
      <c r="E298" s="118" t="e">
        <f>IF(#REF!="","",F298)</f>
        <v>#REF!</v>
      </c>
      <c r="F298" s="117" t="e">
        <f>#REF!</f>
        <v>#REF!</v>
      </c>
      <c r="G298" s="116" t="s">
        <v>278</v>
      </c>
      <c r="H298" s="112" t="s">
        <v>465</v>
      </c>
    </row>
    <row r="299" spans="1:12" ht="23.25" customHeight="1">
      <c r="A299" s="208"/>
      <c r="B299" s="111"/>
      <c r="C299" s="114" t="s">
        <v>287</v>
      </c>
      <c r="D299" s="283" t="s">
        <v>288</v>
      </c>
      <c r="E299" s="115" t="e">
        <f>IF(#REF!="","",F299)</f>
        <v>#REF!</v>
      </c>
      <c r="F299" s="115" t="e">
        <f>#REF!</f>
        <v>#REF!</v>
      </c>
      <c r="G299" s="116" t="s">
        <v>278</v>
      </c>
      <c r="H299" s="112" t="s">
        <v>279</v>
      </c>
    </row>
    <row r="300" spans="1:12" ht="23.25" customHeight="1">
      <c r="A300" s="208"/>
      <c r="B300" s="111"/>
      <c r="C300" s="114" t="s">
        <v>289</v>
      </c>
      <c r="D300" s="282" t="s">
        <v>290</v>
      </c>
      <c r="E300" s="115" t="e">
        <f>IF(#REF!="","",F300)</f>
        <v>#REF!</v>
      </c>
      <c r="F300" s="115" t="e">
        <f>#REF!</f>
        <v>#REF!</v>
      </c>
      <c r="G300" s="116" t="s">
        <v>278</v>
      </c>
      <c r="H300" s="112" t="s">
        <v>279</v>
      </c>
    </row>
    <row r="301" spans="1:12" ht="23.25" customHeight="1">
      <c r="A301" s="208"/>
      <c r="B301" s="111"/>
      <c r="C301" s="114" t="s">
        <v>291</v>
      </c>
      <c r="D301" s="283" t="s">
        <v>292</v>
      </c>
      <c r="E301" s="115" t="e">
        <f>IF(#REF!="","",F301)</f>
        <v>#REF!</v>
      </c>
      <c r="F301" s="115" t="e">
        <f>#REF!</f>
        <v>#REF!</v>
      </c>
      <c r="G301" s="116" t="s">
        <v>278</v>
      </c>
      <c r="H301" s="112" t="s">
        <v>279</v>
      </c>
    </row>
    <row r="302" spans="1:12" ht="23.25" customHeight="1">
      <c r="A302" s="208"/>
      <c r="B302" s="111"/>
      <c r="C302" s="114" t="s">
        <v>293</v>
      </c>
      <c r="D302" s="282" t="s">
        <v>294</v>
      </c>
      <c r="E302" s="115" t="e">
        <f>IF(#REF!="","",F302)</f>
        <v>#REF!</v>
      </c>
      <c r="F302" s="115" t="e">
        <f>#REF!</f>
        <v>#REF!</v>
      </c>
      <c r="G302" s="116" t="s">
        <v>278</v>
      </c>
      <c r="H302" s="112" t="s">
        <v>279</v>
      </c>
    </row>
    <row r="303" spans="1:12" ht="23.25" customHeight="1">
      <c r="A303" s="208"/>
      <c r="B303" s="111"/>
      <c r="C303" s="111" t="s">
        <v>296</v>
      </c>
      <c r="D303" s="282" t="s">
        <v>297</v>
      </c>
      <c r="E303" s="99" t="e">
        <f>#REF!</f>
        <v>#REF!</v>
      </c>
      <c r="F303" s="99" t="e">
        <f>#REF!</f>
        <v>#REF!</v>
      </c>
      <c r="G303" s="112" t="s">
        <v>298</v>
      </c>
      <c r="H303" s="112" t="s">
        <v>299</v>
      </c>
    </row>
    <row r="304" spans="1:12" ht="23.25" customHeight="1">
      <c r="A304" s="208"/>
      <c r="B304" s="111"/>
      <c r="C304" s="111" t="s">
        <v>296</v>
      </c>
      <c r="D304" s="282" t="s">
        <v>300</v>
      </c>
      <c r="E304" s="99" t="e">
        <f>#REF!</f>
        <v>#REF!</v>
      </c>
      <c r="F304" s="99" t="e">
        <f>#REF!</f>
        <v>#REF!</v>
      </c>
      <c r="G304" s="112" t="s">
        <v>301</v>
      </c>
      <c r="H304" s="112" t="s">
        <v>302</v>
      </c>
    </row>
    <row r="305" spans="1:9" ht="23.25" customHeight="1">
      <c r="A305" s="208"/>
      <c r="B305" s="113" t="s">
        <v>303</v>
      </c>
      <c r="C305" s="114" t="s">
        <v>273</v>
      </c>
      <c r="D305" s="282" t="s">
        <v>868</v>
      </c>
      <c r="E305" s="99" t="e">
        <f>#REF!</f>
        <v>#REF!</v>
      </c>
      <c r="F305" s="99" t="e">
        <f>#REF!</f>
        <v>#REF!</v>
      </c>
      <c r="G305" s="112" t="s">
        <v>325</v>
      </c>
      <c r="H305" s="112" t="s">
        <v>543</v>
      </c>
    </row>
    <row r="306" spans="1:9" ht="23.25" customHeight="1">
      <c r="A306" s="208"/>
      <c r="B306" s="111"/>
      <c r="C306" s="114" t="s">
        <v>306</v>
      </c>
      <c r="D306" s="282" t="s">
        <v>869</v>
      </c>
      <c r="E306" s="99" t="e">
        <f>#REF!</f>
        <v>#REF!</v>
      </c>
      <c r="F306" s="99" t="e">
        <f>#REF!</f>
        <v>#REF!</v>
      </c>
      <c r="G306" s="112" t="s">
        <v>325</v>
      </c>
      <c r="H306" s="112" t="s">
        <v>543</v>
      </c>
    </row>
    <row r="307" spans="1:9" ht="23.25" customHeight="1">
      <c r="A307" s="208"/>
      <c r="B307" s="111"/>
      <c r="C307" s="114" t="s">
        <v>285</v>
      </c>
      <c r="D307" s="282" t="s">
        <v>870</v>
      </c>
      <c r="E307" s="99" t="e">
        <f>#REF!</f>
        <v>#REF!</v>
      </c>
      <c r="F307" s="99" t="e">
        <f>#REF!</f>
        <v>#REF!</v>
      </c>
      <c r="G307" s="112" t="s">
        <v>325</v>
      </c>
      <c r="H307" s="112" t="s">
        <v>543</v>
      </c>
    </row>
    <row r="308" spans="1:9" ht="23.25" customHeight="1">
      <c r="A308" s="208"/>
      <c r="B308" s="111"/>
      <c r="C308" s="114" t="s">
        <v>287</v>
      </c>
      <c r="D308" s="282" t="s">
        <v>871</v>
      </c>
      <c r="E308" s="99" t="e">
        <f>#REF!</f>
        <v>#REF!</v>
      </c>
      <c r="F308" s="99" t="e">
        <f>#REF!</f>
        <v>#REF!</v>
      </c>
      <c r="G308" s="112" t="s">
        <v>325</v>
      </c>
      <c r="H308" s="112" t="s">
        <v>543</v>
      </c>
    </row>
    <row r="309" spans="1:9" ht="23.25" customHeight="1">
      <c r="A309" s="208"/>
      <c r="B309" s="176"/>
      <c r="C309" s="114" t="s">
        <v>287</v>
      </c>
      <c r="D309" s="282" t="s">
        <v>872</v>
      </c>
      <c r="E309" s="115" t="e">
        <f t="shared" ref="E309" si="5">IF(F309=0,"",F309)</f>
        <v>#REF!</v>
      </c>
      <c r="F309" s="99" t="e">
        <f>#REF!</f>
        <v>#REF!</v>
      </c>
      <c r="G309" s="112" t="s">
        <v>873</v>
      </c>
      <c r="H309" s="112"/>
    </row>
    <row r="310" spans="1:9" ht="23.25" customHeight="1">
      <c r="A310" s="208"/>
      <c r="B310" s="111"/>
      <c r="C310" s="114" t="s">
        <v>289</v>
      </c>
      <c r="D310" s="282" t="s">
        <v>307</v>
      </c>
      <c r="E310" s="117" t="e">
        <f>IF(#REF!="","",F310)</f>
        <v>#REF!</v>
      </c>
      <c r="F310" s="117" t="e">
        <f>#REF!</f>
        <v>#REF!</v>
      </c>
      <c r="G310" s="116" t="s">
        <v>278</v>
      </c>
      <c r="H310" s="112" t="s">
        <v>295</v>
      </c>
    </row>
    <row r="311" spans="1:9" ht="23.25" customHeight="1">
      <c r="A311" s="208"/>
      <c r="B311" s="111"/>
      <c r="C311" s="114" t="s">
        <v>291</v>
      </c>
      <c r="D311" s="282" t="s">
        <v>308</v>
      </c>
      <c r="E311" s="118" t="e">
        <f>IF(#REF!="","",F311)</f>
        <v>#REF!</v>
      </c>
      <c r="F311" s="99" t="e">
        <f>#REF!</f>
        <v>#REF!</v>
      </c>
      <c r="G311" s="116" t="s">
        <v>278</v>
      </c>
      <c r="H311" s="119" t="s">
        <v>282</v>
      </c>
    </row>
    <row r="312" spans="1:9" ht="23.25" customHeight="1">
      <c r="A312" s="208"/>
      <c r="B312" s="111"/>
      <c r="C312" s="114" t="s">
        <v>293</v>
      </c>
      <c r="D312" s="282" t="s">
        <v>309</v>
      </c>
      <c r="E312" s="118" t="e">
        <f>IF(#REF!="","",F312)</f>
        <v>#REF!</v>
      </c>
      <c r="F312" s="99" t="e">
        <f>#REF!</f>
        <v>#REF!</v>
      </c>
      <c r="G312" s="116" t="s">
        <v>278</v>
      </c>
      <c r="H312" s="119" t="s">
        <v>282</v>
      </c>
    </row>
    <row r="313" spans="1:9" ht="23.25" customHeight="1">
      <c r="A313" s="208"/>
      <c r="B313" s="111"/>
      <c r="C313" s="114" t="s">
        <v>293</v>
      </c>
      <c r="D313" s="282" t="s">
        <v>310</v>
      </c>
      <c r="E313" s="117" t="e">
        <f>IF(#REF!="","",F313)</f>
        <v>#REF!</v>
      </c>
      <c r="F313" s="117" t="e">
        <f>#REF!</f>
        <v>#REF!</v>
      </c>
      <c r="G313" s="116" t="s">
        <v>278</v>
      </c>
      <c r="H313" s="181" t="s">
        <v>295</v>
      </c>
    </row>
    <row r="314" spans="1:9" ht="23.25" customHeight="1">
      <c r="A314" s="208"/>
      <c r="B314" s="111"/>
      <c r="C314" s="114" t="s">
        <v>311</v>
      </c>
      <c r="D314" s="282" t="s">
        <v>312</v>
      </c>
      <c r="E314" s="118" t="e">
        <f>IF(#REF!="","",F314)</f>
        <v>#REF!</v>
      </c>
      <c r="F314" s="99" t="e">
        <f>#REF!</f>
        <v>#REF!</v>
      </c>
      <c r="G314" s="116" t="s">
        <v>278</v>
      </c>
      <c r="H314" s="182" t="s">
        <v>282</v>
      </c>
    </row>
    <row r="315" spans="1:9" ht="23.25" customHeight="1">
      <c r="A315" s="208"/>
      <c r="B315" s="111"/>
      <c r="C315" s="114" t="s">
        <v>311</v>
      </c>
      <c r="D315" s="282" t="s">
        <v>313</v>
      </c>
      <c r="E315" s="117" t="e">
        <f>IF(#REF!="","",F315)</f>
        <v>#REF!</v>
      </c>
      <c r="F315" s="117" t="e">
        <f>#REF!</f>
        <v>#REF!</v>
      </c>
      <c r="G315" s="116" t="s">
        <v>278</v>
      </c>
      <c r="H315" s="181" t="s">
        <v>295</v>
      </c>
    </row>
    <row r="316" spans="1:9" ht="23.25" customHeight="1">
      <c r="A316" s="208"/>
      <c r="B316" s="111"/>
      <c r="C316" s="111" t="s">
        <v>296</v>
      </c>
      <c r="D316" s="282" t="s">
        <v>297</v>
      </c>
      <c r="E316" s="99" t="e">
        <f>#REF!</f>
        <v>#REF!</v>
      </c>
      <c r="F316" s="99" t="e">
        <f>#REF!</f>
        <v>#REF!</v>
      </c>
      <c r="G316" s="112" t="s">
        <v>298</v>
      </c>
      <c r="H316" s="181" t="s">
        <v>299</v>
      </c>
    </row>
    <row r="317" spans="1:9" ht="23.25" customHeight="1">
      <c r="A317" s="208"/>
      <c r="B317" s="111"/>
      <c r="C317" s="111" t="s">
        <v>296</v>
      </c>
      <c r="D317" s="282" t="s">
        <v>300</v>
      </c>
      <c r="E317" s="99" t="e">
        <f>#REF!</f>
        <v>#REF!</v>
      </c>
      <c r="F317" s="99" t="e">
        <f>#REF!</f>
        <v>#REF!</v>
      </c>
      <c r="G317" s="112" t="s">
        <v>301</v>
      </c>
      <c r="H317" s="181" t="s">
        <v>546</v>
      </c>
    </row>
    <row r="318" spans="1:9" ht="23.25" customHeight="1">
      <c r="A318" s="208"/>
      <c r="B318" s="224"/>
      <c r="C318" s="114" t="s">
        <v>314</v>
      </c>
      <c r="D318" s="283" t="s">
        <v>843</v>
      </c>
      <c r="E318" s="117" t="e">
        <f>IF(#REF!="","",F318)</f>
        <v>#REF!</v>
      </c>
      <c r="F318" s="117" t="e">
        <f>#REF!</f>
        <v>#REF!</v>
      </c>
      <c r="G318" s="116" t="s">
        <v>278</v>
      </c>
      <c r="H318" s="181" t="s">
        <v>295</v>
      </c>
      <c r="I318" s="225"/>
    </row>
    <row r="319" spans="1:9" ht="23.25" customHeight="1">
      <c r="A319" s="208"/>
      <c r="B319" s="113"/>
      <c r="C319" s="114" t="s">
        <v>314</v>
      </c>
      <c r="D319" s="283" t="s">
        <v>843</v>
      </c>
      <c r="E319" s="117" t="e">
        <f>IF(#REF!="","",F319)</f>
        <v>#REF!</v>
      </c>
      <c r="F319" s="138" t="e">
        <f>#REF!</f>
        <v>#REF!</v>
      </c>
      <c r="G319" s="116" t="s">
        <v>278</v>
      </c>
      <c r="H319" s="181" t="s">
        <v>295</v>
      </c>
    </row>
    <row r="320" spans="1:9" ht="23.25" customHeight="1">
      <c r="A320" s="208"/>
      <c r="B320" s="111"/>
      <c r="C320" s="114" t="s">
        <v>315</v>
      </c>
      <c r="D320" s="283" t="s">
        <v>844</v>
      </c>
      <c r="E320" s="117" t="e">
        <f>IF(#REF!="","",F320)</f>
        <v>#REF!</v>
      </c>
      <c r="F320" s="138" t="e">
        <f>#REF!</f>
        <v>#REF!</v>
      </c>
      <c r="G320" s="116" t="s">
        <v>278</v>
      </c>
      <c r="H320" s="181" t="s">
        <v>295</v>
      </c>
    </row>
    <row r="321" spans="1:9" ht="23.25" customHeight="1">
      <c r="A321" s="208"/>
      <c r="B321" s="111"/>
      <c r="C321" s="114" t="s">
        <v>315</v>
      </c>
      <c r="D321" s="283" t="s">
        <v>846</v>
      </c>
      <c r="E321" s="117" t="e">
        <f>IF(#REF!="","",F321)</f>
        <v>#REF!</v>
      </c>
      <c r="F321" s="138" t="e">
        <f>#REF!</f>
        <v>#REF!</v>
      </c>
      <c r="G321" s="116" t="s">
        <v>278</v>
      </c>
      <c r="H321" s="181" t="s">
        <v>295</v>
      </c>
    </row>
    <row r="322" spans="1:9" ht="23.25" customHeight="1">
      <c r="A322" s="208"/>
      <c r="B322" s="111"/>
      <c r="C322" s="114" t="s">
        <v>316</v>
      </c>
      <c r="D322" s="283" t="s">
        <v>845</v>
      </c>
      <c r="E322" s="117" t="e">
        <f>IF(#REF!="","",F322)</f>
        <v>#REF!</v>
      </c>
      <c r="F322" s="138" t="e">
        <f>#REF!</f>
        <v>#REF!</v>
      </c>
      <c r="G322" s="116" t="s">
        <v>278</v>
      </c>
      <c r="H322" s="181" t="s">
        <v>295</v>
      </c>
    </row>
    <row r="323" spans="1:9" ht="23.25" customHeight="1">
      <c r="A323" s="208"/>
      <c r="B323" s="111"/>
      <c r="C323" s="114" t="s">
        <v>316</v>
      </c>
      <c r="D323" s="283" t="s">
        <v>847</v>
      </c>
      <c r="E323" s="117" t="e">
        <f>IF(#REF!="","",F323)</f>
        <v>#REF!</v>
      </c>
      <c r="F323" s="138" t="e">
        <f>#REF!</f>
        <v>#REF!</v>
      </c>
      <c r="G323" s="116" t="s">
        <v>278</v>
      </c>
      <c r="H323" s="181" t="s">
        <v>295</v>
      </c>
    </row>
    <row r="324" spans="1:9" ht="23.25" customHeight="1">
      <c r="A324" s="208"/>
      <c r="B324" s="224"/>
      <c r="C324" s="114" t="s">
        <v>317</v>
      </c>
      <c r="D324" s="283" t="s">
        <v>739</v>
      </c>
      <c r="E324" s="117" t="e">
        <f>IF(#REF!="","",F324)</f>
        <v>#REF!</v>
      </c>
      <c r="F324" s="138" t="e">
        <f>#REF!</f>
        <v>#REF!</v>
      </c>
      <c r="G324" s="116" t="s">
        <v>278</v>
      </c>
      <c r="H324" s="181" t="s">
        <v>295</v>
      </c>
      <c r="I324" s="225"/>
    </row>
    <row r="325" spans="1:9" ht="23.25" customHeight="1">
      <c r="A325" s="208"/>
      <c r="B325" s="224"/>
      <c r="C325" s="114" t="s">
        <v>317</v>
      </c>
      <c r="D325" s="283" t="s">
        <v>1005</v>
      </c>
      <c r="E325" s="117" t="e">
        <f t="shared" ref="E325" si="6">IF(F325=0,"",F325)</f>
        <v>#REF!</v>
      </c>
      <c r="F325" s="138" t="e">
        <f>#REF!</f>
        <v>#REF!</v>
      </c>
      <c r="G325" s="116" t="s">
        <v>319</v>
      </c>
      <c r="H325" s="181"/>
      <c r="I325" s="225"/>
    </row>
    <row r="326" spans="1:9" ht="23.25" customHeight="1">
      <c r="A326" s="208"/>
      <c r="B326" s="111"/>
      <c r="C326" s="114" t="s">
        <v>317</v>
      </c>
      <c r="D326" s="283" t="s">
        <v>1033</v>
      </c>
      <c r="E326" s="117" t="e">
        <f>IF(#REF!="","",F326)</f>
        <v>#REF!</v>
      </c>
      <c r="F326" s="138" t="e">
        <f>#REF!</f>
        <v>#REF!</v>
      </c>
      <c r="G326" s="116" t="s">
        <v>278</v>
      </c>
      <c r="H326" s="181" t="s">
        <v>295</v>
      </c>
    </row>
    <row r="327" spans="1:9" ht="23.25" customHeight="1">
      <c r="A327" s="208"/>
      <c r="B327" s="111"/>
      <c r="C327" s="114" t="s">
        <v>318</v>
      </c>
      <c r="D327" s="282" t="s">
        <v>129</v>
      </c>
      <c r="E327" s="117" t="e">
        <f t="shared" ref="E327" si="7">IF(F327=0,"",F327)</f>
        <v>#REF!</v>
      </c>
      <c r="F327" s="99" t="e">
        <f>#REF!</f>
        <v>#REF!</v>
      </c>
      <c r="G327" s="116" t="s">
        <v>319</v>
      </c>
      <c r="H327" s="181"/>
    </row>
    <row r="328" spans="1:9" ht="23.25" customHeight="1">
      <c r="A328" s="208"/>
      <c r="B328" s="111"/>
      <c r="C328" s="114" t="s">
        <v>320</v>
      </c>
      <c r="D328" s="282" t="s">
        <v>321</v>
      </c>
      <c r="E328" s="117" t="e">
        <f>IF(#REF!="","",F328)</f>
        <v>#REF!</v>
      </c>
      <c r="F328" s="99" t="e">
        <f>#REF!</f>
        <v>#REF!</v>
      </c>
      <c r="G328" s="116" t="s">
        <v>278</v>
      </c>
      <c r="H328" s="181" t="s">
        <v>295</v>
      </c>
    </row>
    <row r="329" spans="1:9" ht="23.25" customHeight="1">
      <c r="A329" s="208"/>
      <c r="B329" s="111"/>
      <c r="C329" s="114" t="s">
        <v>322</v>
      </c>
      <c r="D329" s="282" t="s">
        <v>297</v>
      </c>
      <c r="E329" s="99" t="e">
        <f>#REF!</f>
        <v>#REF!</v>
      </c>
      <c r="F329" s="99" t="e">
        <f>#REF!</f>
        <v>#REF!</v>
      </c>
      <c r="G329" s="112" t="s">
        <v>298</v>
      </c>
      <c r="H329" s="112" t="s">
        <v>299</v>
      </c>
    </row>
    <row r="330" spans="1:9" ht="23.25" customHeight="1">
      <c r="A330" s="208"/>
      <c r="B330" s="111"/>
      <c r="C330" s="114" t="s">
        <v>322</v>
      </c>
      <c r="D330" s="282" t="s">
        <v>300</v>
      </c>
      <c r="E330" s="99" t="e">
        <f>#REF!</f>
        <v>#REF!</v>
      </c>
      <c r="F330" s="99" t="e">
        <f>#REF!</f>
        <v>#REF!</v>
      </c>
      <c r="G330" s="112" t="s">
        <v>301</v>
      </c>
      <c r="H330" s="112" t="s">
        <v>546</v>
      </c>
    </row>
    <row r="331" spans="1:9" ht="23.25" customHeight="1">
      <c r="A331" s="208"/>
      <c r="B331" s="111"/>
      <c r="C331" s="114" t="s">
        <v>323</v>
      </c>
      <c r="D331" s="282" t="s">
        <v>324</v>
      </c>
      <c r="E331" s="99" t="e">
        <f>#REF!</f>
        <v>#REF!</v>
      </c>
      <c r="F331" s="99" t="e">
        <f>#REF!</f>
        <v>#REF!</v>
      </c>
      <c r="G331" s="112" t="s">
        <v>325</v>
      </c>
      <c r="H331" s="112" t="s">
        <v>543</v>
      </c>
    </row>
    <row r="332" spans="1:9" ht="23.25" customHeight="1">
      <c r="A332" s="208"/>
      <c r="B332" s="111"/>
      <c r="C332" s="114" t="s">
        <v>323</v>
      </c>
      <c r="D332" s="283" t="s">
        <v>894</v>
      </c>
      <c r="E332" s="99" t="e">
        <f>#REF!</f>
        <v>#REF!</v>
      </c>
      <c r="F332" s="99" t="e">
        <f>#REF!</f>
        <v>#REF!</v>
      </c>
      <c r="G332" s="112" t="s">
        <v>325</v>
      </c>
      <c r="H332" s="112" t="s">
        <v>543</v>
      </c>
    </row>
    <row r="333" spans="1:9" ht="23.25" customHeight="1">
      <c r="A333" s="208"/>
      <c r="B333" s="111"/>
      <c r="C333" s="114" t="s">
        <v>323</v>
      </c>
      <c r="D333" s="283" t="s">
        <v>893</v>
      </c>
      <c r="E333" s="99" t="e">
        <f>#REF!</f>
        <v>#REF!</v>
      </c>
      <c r="F333" s="99" t="e">
        <f>#REF!</f>
        <v>#REF!</v>
      </c>
      <c r="G333" s="112" t="s">
        <v>325</v>
      </c>
      <c r="H333" s="112" t="s">
        <v>543</v>
      </c>
    </row>
    <row r="334" spans="1:9" ht="23.25" customHeight="1">
      <c r="A334" s="208"/>
      <c r="B334" s="111"/>
      <c r="C334" s="114" t="s">
        <v>328</v>
      </c>
      <c r="D334" s="282" t="s">
        <v>329</v>
      </c>
      <c r="E334" s="99" t="e">
        <f>#REF!</f>
        <v>#REF!</v>
      </c>
      <c r="F334" s="99" t="e">
        <f>#REF!</f>
        <v>#REF!</v>
      </c>
      <c r="G334" s="112" t="s">
        <v>325</v>
      </c>
      <c r="H334" s="112" t="s">
        <v>543</v>
      </c>
    </row>
    <row r="335" spans="1:9" ht="23.25" customHeight="1">
      <c r="A335" s="208"/>
      <c r="B335" s="111"/>
      <c r="C335" s="114" t="s">
        <v>328</v>
      </c>
      <c r="D335" s="282" t="s">
        <v>330</v>
      </c>
      <c r="E335" s="99" t="e">
        <f>#REF!</f>
        <v>#REF!</v>
      </c>
      <c r="F335" s="99" t="e">
        <f>#REF!</f>
        <v>#REF!</v>
      </c>
      <c r="G335" s="112" t="s">
        <v>325</v>
      </c>
      <c r="H335" s="112" t="s">
        <v>543</v>
      </c>
    </row>
    <row r="336" spans="1:9" ht="23.25" customHeight="1">
      <c r="A336" s="208"/>
      <c r="B336" s="111"/>
      <c r="C336" s="114" t="s">
        <v>328</v>
      </c>
      <c r="D336" s="282" t="s">
        <v>331</v>
      </c>
      <c r="E336" s="99" t="e">
        <f>#REF!</f>
        <v>#REF!</v>
      </c>
      <c r="F336" s="99" t="e">
        <f>#REF!</f>
        <v>#REF!</v>
      </c>
      <c r="G336" s="112" t="s">
        <v>325</v>
      </c>
      <c r="H336" s="112" t="s">
        <v>543</v>
      </c>
    </row>
    <row r="337" spans="1:11" ht="23.25" customHeight="1">
      <c r="A337" s="208"/>
      <c r="B337" s="111"/>
      <c r="C337" s="114" t="s">
        <v>332</v>
      </c>
      <c r="D337" s="282" t="s">
        <v>297</v>
      </c>
      <c r="E337" s="99" t="e">
        <f>#REF!</f>
        <v>#REF!</v>
      </c>
      <c r="F337" s="99" t="e">
        <f>#REF!</f>
        <v>#REF!</v>
      </c>
      <c r="G337" s="112" t="s">
        <v>298</v>
      </c>
      <c r="H337" s="112" t="s">
        <v>299</v>
      </c>
    </row>
    <row r="338" spans="1:11" ht="23.25" customHeight="1">
      <c r="A338" s="208"/>
      <c r="B338" s="111"/>
      <c r="C338" s="114" t="s">
        <v>332</v>
      </c>
      <c r="D338" s="282" t="s">
        <v>300</v>
      </c>
      <c r="E338" s="99" t="e">
        <f>#REF!</f>
        <v>#REF!</v>
      </c>
      <c r="F338" s="99" t="e">
        <f>#REF!</f>
        <v>#REF!</v>
      </c>
      <c r="G338" s="112" t="s">
        <v>301</v>
      </c>
      <c r="H338" s="112" t="s">
        <v>546</v>
      </c>
    </row>
    <row r="339" spans="1:11" ht="23.25" customHeight="1">
      <c r="A339" s="208"/>
      <c r="B339" s="113" t="s">
        <v>333</v>
      </c>
      <c r="C339" s="114" t="s">
        <v>334</v>
      </c>
      <c r="D339" s="282" t="s">
        <v>335</v>
      </c>
      <c r="E339" s="99" t="e">
        <f>#REF!</f>
        <v>#REF!</v>
      </c>
      <c r="F339" s="99" t="e">
        <f>#REF!</f>
        <v>#REF!</v>
      </c>
      <c r="G339" s="112" t="s">
        <v>336</v>
      </c>
      <c r="H339" s="112" t="s">
        <v>547</v>
      </c>
    </row>
    <row r="340" spans="1:11" ht="23.25" customHeight="1">
      <c r="A340" s="208"/>
      <c r="B340" s="111"/>
      <c r="C340" s="114" t="s">
        <v>337</v>
      </c>
      <c r="D340" s="282" t="s">
        <v>338</v>
      </c>
      <c r="E340" s="117" t="e">
        <f>IF(#REF!="","",F340)</f>
        <v>#REF!</v>
      </c>
      <c r="F340" s="117" t="e">
        <f>#REF!</f>
        <v>#REF!</v>
      </c>
      <c r="G340" s="112" t="s">
        <v>278</v>
      </c>
      <c r="H340" s="181" t="s">
        <v>465</v>
      </c>
    </row>
    <row r="341" spans="1:11" ht="23.25" customHeight="1">
      <c r="A341" s="208"/>
      <c r="B341" s="111"/>
      <c r="C341" s="114" t="s">
        <v>337</v>
      </c>
      <c r="D341" s="282" t="s">
        <v>874</v>
      </c>
      <c r="E341" s="115" t="e">
        <f>IF(#REF!="","",F341)</f>
        <v>#REF!</v>
      </c>
      <c r="F341" s="115" t="e">
        <f>#REF!</f>
        <v>#REF!</v>
      </c>
      <c r="G341" s="112" t="s">
        <v>278</v>
      </c>
      <c r="H341" s="112" t="s">
        <v>279</v>
      </c>
    </row>
    <row r="342" spans="1:11" ht="23.25" customHeight="1">
      <c r="A342" s="208"/>
      <c r="B342" s="111"/>
      <c r="C342" s="114" t="s">
        <v>339</v>
      </c>
      <c r="D342" s="282" t="s">
        <v>340</v>
      </c>
      <c r="E342" s="117" t="e">
        <f>IF(#REF!="","",F342)</f>
        <v>#REF!</v>
      </c>
      <c r="F342" s="115" t="e">
        <f>#REF!</f>
        <v>#REF!</v>
      </c>
      <c r="G342" s="112" t="s">
        <v>278</v>
      </c>
      <c r="H342" s="112" t="s">
        <v>279</v>
      </c>
    </row>
    <row r="343" spans="1:11" ht="23.25" customHeight="1">
      <c r="A343" s="208"/>
      <c r="B343" s="111"/>
      <c r="C343" s="114" t="s">
        <v>341</v>
      </c>
      <c r="D343" s="282" t="s">
        <v>342</v>
      </c>
      <c r="E343" s="117" t="e">
        <f>IF(#REF!="","",F343)</f>
        <v>#REF!</v>
      </c>
      <c r="F343" s="115" t="e">
        <f>#REF!</f>
        <v>#REF!</v>
      </c>
      <c r="G343" s="112" t="s">
        <v>278</v>
      </c>
      <c r="H343" s="112" t="s">
        <v>279</v>
      </c>
    </row>
    <row r="344" spans="1:11" ht="23.25" customHeight="1">
      <c r="A344" s="208"/>
      <c r="B344" s="111"/>
      <c r="C344" s="114" t="s">
        <v>343</v>
      </c>
      <c r="D344" s="282" t="s">
        <v>344</v>
      </c>
      <c r="E344" s="99" t="e">
        <f>#REF!</f>
        <v>#REF!</v>
      </c>
      <c r="F344" s="99" t="e">
        <f>#REF!</f>
        <v>#REF!</v>
      </c>
      <c r="G344" s="112" t="s">
        <v>1093</v>
      </c>
      <c r="H344" s="112" t="s">
        <v>1094</v>
      </c>
      <c r="I344" s="314" t="s">
        <v>1065</v>
      </c>
      <c r="J344" s="317">
        <v>43847</v>
      </c>
      <c r="K344" s="320" t="s">
        <v>1095</v>
      </c>
    </row>
    <row r="345" spans="1:11" ht="23.25" customHeight="1">
      <c r="A345" s="208"/>
      <c r="B345" s="111"/>
      <c r="C345" s="114" t="s">
        <v>345</v>
      </c>
      <c r="D345" s="282" t="s">
        <v>346</v>
      </c>
      <c r="E345" s="117" t="e">
        <f>IF(#REF!="","",F345)</f>
        <v>#REF!</v>
      </c>
      <c r="F345" s="117" t="e">
        <f>#REF!</f>
        <v>#REF!</v>
      </c>
      <c r="G345" s="120" t="s">
        <v>278</v>
      </c>
      <c r="H345" s="112" t="s">
        <v>862</v>
      </c>
    </row>
    <row r="346" spans="1:11" ht="23.25" customHeight="1">
      <c r="A346" s="208"/>
      <c r="B346" s="111"/>
      <c r="C346" s="114" t="s">
        <v>895</v>
      </c>
      <c r="D346" s="282" t="s">
        <v>347</v>
      </c>
      <c r="E346" s="115" t="e">
        <f>IF(#REF!="","",F346)</f>
        <v>#REF!</v>
      </c>
      <c r="F346" s="115" t="e">
        <f>#REF!</f>
        <v>#REF!</v>
      </c>
      <c r="G346" s="120" t="s">
        <v>278</v>
      </c>
      <c r="H346" s="112" t="s">
        <v>279</v>
      </c>
    </row>
    <row r="347" spans="1:11" ht="23.25" customHeight="1">
      <c r="A347" s="208"/>
      <c r="B347" s="111"/>
      <c r="C347" s="114" t="s">
        <v>895</v>
      </c>
      <c r="D347" s="282" t="s">
        <v>348</v>
      </c>
      <c r="E347" s="115" t="e">
        <f>IF(#REF!="","",F347)</f>
        <v>#REF!</v>
      </c>
      <c r="F347" s="115" t="e">
        <f>#REF!</f>
        <v>#REF!</v>
      </c>
      <c r="G347" s="120" t="s">
        <v>278</v>
      </c>
      <c r="H347" s="112" t="s">
        <v>279</v>
      </c>
    </row>
    <row r="348" spans="1:11" ht="23.25" customHeight="1">
      <c r="A348" s="208"/>
      <c r="B348" s="111"/>
      <c r="C348" s="114" t="s">
        <v>895</v>
      </c>
      <c r="D348" s="282" t="s">
        <v>349</v>
      </c>
      <c r="E348" s="115" t="e">
        <f>IF(#REF!="","",F348)</f>
        <v>#REF!</v>
      </c>
      <c r="F348" s="115" t="e">
        <f>#REF!</f>
        <v>#REF!</v>
      </c>
      <c r="G348" s="120" t="s">
        <v>278</v>
      </c>
      <c r="H348" s="112" t="s">
        <v>279</v>
      </c>
    </row>
    <row r="349" spans="1:11" ht="23.25" customHeight="1">
      <c r="A349" s="208"/>
      <c r="B349" s="111"/>
      <c r="C349" s="114" t="s">
        <v>895</v>
      </c>
      <c r="D349" s="282" t="s">
        <v>350</v>
      </c>
      <c r="E349" s="115" t="e">
        <f>IF(#REF!="","",F349)</f>
        <v>#REF!</v>
      </c>
      <c r="F349" s="115" t="e">
        <f>#REF!</f>
        <v>#REF!</v>
      </c>
      <c r="G349" s="120" t="s">
        <v>278</v>
      </c>
      <c r="H349" s="112" t="s">
        <v>279</v>
      </c>
    </row>
    <row r="350" spans="1:11" ht="23.25" customHeight="1">
      <c r="A350" s="208"/>
      <c r="B350" s="111"/>
      <c r="C350" s="114" t="s">
        <v>895</v>
      </c>
      <c r="D350" s="282" t="s">
        <v>351</v>
      </c>
      <c r="E350" s="115" t="e">
        <f>IF(#REF!="","",F350)</f>
        <v>#REF!</v>
      </c>
      <c r="F350" s="115" t="e">
        <f>#REF!</f>
        <v>#REF!</v>
      </c>
      <c r="G350" s="120" t="s">
        <v>278</v>
      </c>
      <c r="H350" s="112" t="s">
        <v>279</v>
      </c>
    </row>
    <row r="351" spans="1:11" ht="23.25" customHeight="1">
      <c r="A351" s="208"/>
      <c r="B351" s="111"/>
      <c r="C351" s="114" t="s">
        <v>895</v>
      </c>
      <c r="D351" s="282" t="s">
        <v>352</v>
      </c>
      <c r="E351" s="115" t="e">
        <f>IF(#REF!="","",F351)</f>
        <v>#REF!</v>
      </c>
      <c r="F351" s="115" t="e">
        <f>#REF!</f>
        <v>#REF!</v>
      </c>
      <c r="G351" s="120" t="s">
        <v>278</v>
      </c>
      <c r="H351" s="112" t="s">
        <v>279</v>
      </c>
    </row>
    <row r="352" spans="1:11" ht="23.25" customHeight="1">
      <c r="A352" s="208"/>
      <c r="B352" s="111"/>
      <c r="C352" s="114" t="s">
        <v>896</v>
      </c>
      <c r="D352" s="282" t="s">
        <v>354</v>
      </c>
      <c r="E352" s="115" t="e">
        <f>IF(#REF!="","",F352)</f>
        <v>#REF!</v>
      </c>
      <c r="F352" s="115" t="e">
        <f>#REF!</f>
        <v>#REF!</v>
      </c>
      <c r="G352" s="120" t="s">
        <v>278</v>
      </c>
      <c r="H352" s="112" t="s">
        <v>279</v>
      </c>
    </row>
    <row r="353" spans="1:8" ht="23.25" customHeight="1">
      <c r="A353" s="208"/>
      <c r="B353" s="111"/>
      <c r="C353" s="114" t="s">
        <v>896</v>
      </c>
      <c r="D353" s="282" t="s">
        <v>355</v>
      </c>
      <c r="E353" s="115" t="e">
        <f>IF(#REF!="","",F353)</f>
        <v>#REF!</v>
      </c>
      <c r="F353" s="115" t="e">
        <f>#REF!</f>
        <v>#REF!</v>
      </c>
      <c r="G353" s="120" t="s">
        <v>278</v>
      </c>
      <c r="H353" s="112" t="s">
        <v>279</v>
      </c>
    </row>
    <row r="354" spans="1:8" ht="23.25" customHeight="1">
      <c r="A354" s="208"/>
      <c r="B354" s="111"/>
      <c r="C354" s="114" t="s">
        <v>896</v>
      </c>
      <c r="D354" s="282" t="s">
        <v>356</v>
      </c>
      <c r="E354" s="115" t="e">
        <f>IF(#REF!="","",F354)</f>
        <v>#REF!</v>
      </c>
      <c r="F354" s="115" t="e">
        <f>#REF!</f>
        <v>#REF!</v>
      </c>
      <c r="G354" s="120" t="s">
        <v>278</v>
      </c>
      <c r="H354" s="112" t="s">
        <v>279</v>
      </c>
    </row>
    <row r="355" spans="1:8" ht="23.25" customHeight="1">
      <c r="A355" s="208"/>
      <c r="B355" s="111"/>
      <c r="C355" s="114" t="s">
        <v>896</v>
      </c>
      <c r="D355" s="282" t="s">
        <v>357</v>
      </c>
      <c r="E355" s="115" t="e">
        <f>IF(#REF!="","",F355)</f>
        <v>#REF!</v>
      </c>
      <c r="F355" s="115" t="e">
        <f>#REF!</f>
        <v>#REF!</v>
      </c>
      <c r="G355" s="120" t="s">
        <v>278</v>
      </c>
      <c r="H355" s="112" t="s">
        <v>279</v>
      </c>
    </row>
    <row r="356" spans="1:8" ht="23.25" customHeight="1">
      <c r="A356" s="208"/>
      <c r="B356" s="111"/>
      <c r="C356" s="114" t="s">
        <v>896</v>
      </c>
      <c r="D356" s="282" t="s">
        <v>358</v>
      </c>
      <c r="E356" s="115" t="e">
        <f>IF(#REF!="","",F356)</f>
        <v>#REF!</v>
      </c>
      <c r="F356" s="115" t="e">
        <f>#REF!</f>
        <v>#REF!</v>
      </c>
      <c r="G356" s="120" t="s">
        <v>278</v>
      </c>
      <c r="H356" s="112" t="s">
        <v>279</v>
      </c>
    </row>
    <row r="357" spans="1:8" ht="23.25" customHeight="1">
      <c r="A357" s="208"/>
      <c r="B357" s="111"/>
      <c r="C357" s="114" t="s">
        <v>896</v>
      </c>
      <c r="D357" s="282" t="s">
        <v>359</v>
      </c>
      <c r="E357" s="115" t="e">
        <f>IF(#REF!="","",F357)</f>
        <v>#REF!</v>
      </c>
      <c r="F357" s="115" t="e">
        <f>#REF!</f>
        <v>#REF!</v>
      </c>
      <c r="G357" s="120" t="s">
        <v>278</v>
      </c>
      <c r="H357" s="112" t="s">
        <v>279</v>
      </c>
    </row>
    <row r="358" spans="1:8" ht="23.25" customHeight="1">
      <c r="A358" s="208"/>
      <c r="B358" s="111"/>
      <c r="C358" s="114" t="s">
        <v>897</v>
      </c>
      <c r="D358" s="282" t="s">
        <v>361</v>
      </c>
      <c r="E358" s="115" t="e">
        <f>IF(#REF!="","",F358)</f>
        <v>#REF!</v>
      </c>
      <c r="F358" s="115" t="e">
        <f>#REF!</f>
        <v>#REF!</v>
      </c>
      <c r="G358" s="120" t="s">
        <v>278</v>
      </c>
      <c r="H358" s="112" t="s">
        <v>279</v>
      </c>
    </row>
    <row r="359" spans="1:8" ht="23.25" customHeight="1">
      <c r="A359" s="208"/>
      <c r="B359" s="111"/>
      <c r="C359" s="114" t="s">
        <v>897</v>
      </c>
      <c r="D359" s="282" t="s">
        <v>362</v>
      </c>
      <c r="E359" s="115" t="e">
        <f>IF(#REF!="","",F359)</f>
        <v>#REF!</v>
      </c>
      <c r="F359" s="115" t="e">
        <f>#REF!</f>
        <v>#REF!</v>
      </c>
      <c r="G359" s="120" t="s">
        <v>278</v>
      </c>
      <c r="H359" s="112" t="s">
        <v>279</v>
      </c>
    </row>
    <row r="360" spans="1:8" ht="23.25" customHeight="1">
      <c r="A360" s="208"/>
      <c r="B360" s="111"/>
      <c r="C360" s="114" t="s">
        <v>897</v>
      </c>
      <c r="D360" s="282" t="s">
        <v>363</v>
      </c>
      <c r="E360" s="115" t="e">
        <f>IF(#REF!="","",F360)</f>
        <v>#REF!</v>
      </c>
      <c r="F360" s="115" t="e">
        <f>#REF!</f>
        <v>#REF!</v>
      </c>
      <c r="G360" s="120" t="s">
        <v>278</v>
      </c>
      <c r="H360" s="112" t="s">
        <v>279</v>
      </c>
    </row>
    <row r="361" spans="1:8" ht="23.25" customHeight="1">
      <c r="A361" s="208"/>
      <c r="B361" s="111"/>
      <c r="C361" s="114" t="s">
        <v>897</v>
      </c>
      <c r="D361" s="282" t="s">
        <v>364</v>
      </c>
      <c r="E361" s="115" t="e">
        <f>IF(#REF!="","",F361)</f>
        <v>#REF!</v>
      </c>
      <c r="F361" s="115" t="e">
        <f>#REF!</f>
        <v>#REF!</v>
      </c>
      <c r="G361" s="120" t="s">
        <v>278</v>
      </c>
      <c r="H361" s="112" t="s">
        <v>279</v>
      </c>
    </row>
    <row r="362" spans="1:8" ht="23.25" customHeight="1">
      <c r="A362" s="208"/>
      <c r="B362" s="111"/>
      <c r="C362" s="114" t="s">
        <v>897</v>
      </c>
      <c r="D362" s="282" t="s">
        <v>365</v>
      </c>
      <c r="E362" s="115" t="e">
        <f>IF(#REF!="","",F362)</f>
        <v>#REF!</v>
      </c>
      <c r="F362" s="115" t="e">
        <f>#REF!</f>
        <v>#REF!</v>
      </c>
      <c r="G362" s="120" t="s">
        <v>278</v>
      </c>
      <c r="H362" s="112" t="s">
        <v>279</v>
      </c>
    </row>
    <row r="363" spans="1:8" ht="23.25" customHeight="1">
      <c r="A363" s="208"/>
      <c r="B363" s="111"/>
      <c r="C363" s="114" t="s">
        <v>897</v>
      </c>
      <c r="D363" s="282" t="s">
        <v>366</v>
      </c>
      <c r="E363" s="115" t="e">
        <f>IF(#REF!="","",F363)</f>
        <v>#REF!</v>
      </c>
      <c r="F363" s="115" t="e">
        <f>#REF!</f>
        <v>#REF!</v>
      </c>
      <c r="G363" s="120" t="s">
        <v>278</v>
      </c>
      <c r="H363" s="112" t="s">
        <v>279</v>
      </c>
    </row>
    <row r="364" spans="1:8" ht="23.25" customHeight="1">
      <c r="A364" s="208"/>
      <c r="B364" s="111"/>
      <c r="C364" s="114" t="s">
        <v>353</v>
      </c>
      <c r="D364" s="282" t="s">
        <v>368</v>
      </c>
      <c r="E364" s="99" t="e">
        <f>#REF!</f>
        <v>#REF!</v>
      </c>
      <c r="F364" s="99" t="e">
        <f>#REF!</f>
        <v>#REF!</v>
      </c>
      <c r="G364" s="112" t="s">
        <v>325</v>
      </c>
      <c r="H364" s="112" t="s">
        <v>542</v>
      </c>
    </row>
    <row r="365" spans="1:8" ht="23.25" customHeight="1">
      <c r="A365" s="208"/>
      <c r="B365" s="111"/>
      <c r="C365" s="114" t="s">
        <v>353</v>
      </c>
      <c r="D365" s="282" t="s">
        <v>369</v>
      </c>
      <c r="E365" s="99" t="e">
        <f>#REF!</f>
        <v>#REF!</v>
      </c>
      <c r="F365" s="99" t="e">
        <f>#REF!</f>
        <v>#REF!</v>
      </c>
      <c r="G365" s="112" t="s">
        <v>325</v>
      </c>
      <c r="H365" s="112" t="s">
        <v>542</v>
      </c>
    </row>
    <row r="366" spans="1:8" ht="23.25" customHeight="1">
      <c r="A366" s="208"/>
      <c r="B366" s="111"/>
      <c r="C366" s="114" t="s">
        <v>360</v>
      </c>
      <c r="D366" s="282" t="s">
        <v>371</v>
      </c>
      <c r="E366" s="99" t="e">
        <f>#REF!</f>
        <v>#REF!</v>
      </c>
      <c r="F366" s="99" t="e">
        <f>#REF!</f>
        <v>#REF!</v>
      </c>
      <c r="G366" s="112" t="s">
        <v>325</v>
      </c>
      <c r="H366" s="112" t="s">
        <v>542</v>
      </c>
    </row>
    <row r="367" spans="1:8" ht="23.25" customHeight="1">
      <c r="A367" s="208"/>
      <c r="B367" s="111"/>
      <c r="C367" s="114" t="s">
        <v>360</v>
      </c>
      <c r="D367" s="282" t="s">
        <v>372</v>
      </c>
      <c r="E367" s="99" t="e">
        <f>#REF!</f>
        <v>#REF!</v>
      </c>
      <c r="F367" s="99" t="e">
        <f>#REF!</f>
        <v>#REF!</v>
      </c>
      <c r="G367" s="112" t="s">
        <v>325</v>
      </c>
      <c r="H367" s="112" t="s">
        <v>542</v>
      </c>
    </row>
    <row r="368" spans="1:8" ht="23.25" customHeight="1">
      <c r="A368" s="208"/>
      <c r="B368" s="111"/>
      <c r="C368" s="114" t="s">
        <v>360</v>
      </c>
      <c r="D368" s="282" t="s">
        <v>373</v>
      </c>
      <c r="E368" s="99" t="e">
        <f>#REF!</f>
        <v>#REF!</v>
      </c>
      <c r="F368" s="99" t="e">
        <f>#REF!</f>
        <v>#REF!</v>
      </c>
      <c r="G368" s="112" t="s">
        <v>325</v>
      </c>
      <c r="H368" s="112" t="s">
        <v>542</v>
      </c>
    </row>
    <row r="369" spans="1:8" ht="23.25" customHeight="1">
      <c r="A369" s="208"/>
      <c r="B369" s="111"/>
      <c r="C369" s="114" t="s">
        <v>360</v>
      </c>
      <c r="D369" s="282" t="s">
        <v>374</v>
      </c>
      <c r="E369" s="99" t="e">
        <f>#REF!</f>
        <v>#REF!</v>
      </c>
      <c r="F369" s="99" t="e">
        <f>#REF!</f>
        <v>#REF!</v>
      </c>
      <c r="G369" s="112" t="s">
        <v>325</v>
      </c>
      <c r="H369" s="112" t="s">
        <v>542</v>
      </c>
    </row>
    <row r="370" spans="1:8" ht="23.25" customHeight="1">
      <c r="A370" s="208"/>
      <c r="B370" s="111"/>
      <c r="C370" s="114" t="s">
        <v>367</v>
      </c>
      <c r="D370" s="282" t="s">
        <v>376</v>
      </c>
      <c r="E370" s="99" t="e">
        <f>#REF!</f>
        <v>#REF!</v>
      </c>
      <c r="F370" s="99" t="e">
        <f>#REF!</f>
        <v>#REF!</v>
      </c>
      <c r="G370" s="112" t="s">
        <v>325</v>
      </c>
      <c r="H370" s="112" t="s">
        <v>542</v>
      </c>
    </row>
    <row r="371" spans="1:8" ht="23.25" customHeight="1">
      <c r="A371" s="208"/>
      <c r="B371" s="111"/>
      <c r="C371" s="114" t="s">
        <v>370</v>
      </c>
      <c r="D371" s="282" t="s">
        <v>378</v>
      </c>
      <c r="E371" s="99" t="e">
        <f>#REF!</f>
        <v>#REF!</v>
      </c>
      <c r="F371" s="99" t="e">
        <f>#REF!</f>
        <v>#REF!</v>
      </c>
      <c r="G371" s="112" t="s">
        <v>325</v>
      </c>
      <c r="H371" s="112" t="s">
        <v>542</v>
      </c>
    </row>
    <row r="372" spans="1:8" ht="23.25" customHeight="1">
      <c r="A372" s="208"/>
      <c r="B372" s="111"/>
      <c r="C372" s="114" t="s">
        <v>375</v>
      </c>
      <c r="D372" s="282" t="s">
        <v>380</v>
      </c>
      <c r="E372" s="99" t="e">
        <f>#REF!</f>
        <v>#REF!</v>
      </c>
      <c r="F372" s="99" t="e">
        <f>#REF!</f>
        <v>#REF!</v>
      </c>
      <c r="G372" s="112" t="s">
        <v>325</v>
      </c>
      <c r="H372" s="112" t="s">
        <v>542</v>
      </c>
    </row>
    <row r="373" spans="1:8" ht="23.25" customHeight="1">
      <c r="A373" s="208"/>
      <c r="B373" s="111"/>
      <c r="C373" s="114" t="s">
        <v>375</v>
      </c>
      <c r="D373" s="282" t="s">
        <v>381</v>
      </c>
      <c r="E373" s="99" t="e">
        <f>#REF!</f>
        <v>#REF!</v>
      </c>
      <c r="F373" s="99" t="e">
        <f>#REF!</f>
        <v>#REF!</v>
      </c>
      <c r="G373" s="112" t="s">
        <v>325</v>
      </c>
      <c r="H373" s="112" t="s">
        <v>542</v>
      </c>
    </row>
    <row r="374" spans="1:8" ht="23.25" customHeight="1">
      <c r="A374" s="208"/>
      <c r="B374" s="111"/>
      <c r="C374" s="114" t="s">
        <v>375</v>
      </c>
      <c r="D374" s="282" t="s">
        <v>382</v>
      </c>
      <c r="E374" s="99" t="e">
        <f>#REF!</f>
        <v>#REF!</v>
      </c>
      <c r="F374" s="99" t="e">
        <f>#REF!</f>
        <v>#REF!</v>
      </c>
      <c r="G374" s="112" t="s">
        <v>325</v>
      </c>
      <c r="H374" s="112" t="s">
        <v>542</v>
      </c>
    </row>
    <row r="375" spans="1:8" ht="23.25" customHeight="1">
      <c r="A375" s="208"/>
      <c r="B375" s="111"/>
      <c r="C375" s="114" t="s">
        <v>375</v>
      </c>
      <c r="D375" s="282" t="s">
        <v>383</v>
      </c>
      <c r="E375" s="99" t="e">
        <f>#REF!</f>
        <v>#REF!</v>
      </c>
      <c r="F375" s="99" t="e">
        <f>#REF!</f>
        <v>#REF!</v>
      </c>
      <c r="G375" s="112" t="s">
        <v>325</v>
      </c>
      <c r="H375" s="112" t="s">
        <v>542</v>
      </c>
    </row>
    <row r="376" spans="1:8" ht="23.25" customHeight="1">
      <c r="A376" s="208"/>
      <c r="B376" s="111"/>
      <c r="C376" s="114" t="s">
        <v>377</v>
      </c>
      <c r="D376" s="282" t="s">
        <v>385</v>
      </c>
      <c r="E376" s="99" t="e">
        <f>#REF!</f>
        <v>#REF!</v>
      </c>
      <c r="F376" s="99" t="e">
        <f>#REF!</f>
        <v>#REF!</v>
      </c>
      <c r="G376" s="112" t="s">
        <v>325</v>
      </c>
      <c r="H376" s="112" t="s">
        <v>542</v>
      </c>
    </row>
    <row r="377" spans="1:8" ht="23.25" customHeight="1">
      <c r="A377" s="208"/>
      <c r="B377" s="111"/>
      <c r="C377" s="114" t="s">
        <v>377</v>
      </c>
      <c r="D377" s="282" t="s">
        <v>1110</v>
      </c>
      <c r="E377" s="99" t="e">
        <f>#REF!</f>
        <v>#REF!</v>
      </c>
      <c r="F377" s="99" t="e">
        <f>#REF!</f>
        <v>#REF!</v>
      </c>
      <c r="G377" s="112" t="s">
        <v>325</v>
      </c>
      <c r="H377" s="112" t="s">
        <v>542</v>
      </c>
    </row>
    <row r="378" spans="1:8" ht="23.25" customHeight="1">
      <c r="A378" s="208"/>
      <c r="B378" s="111"/>
      <c r="C378" s="114" t="s">
        <v>379</v>
      </c>
      <c r="D378" s="282" t="s">
        <v>387</v>
      </c>
      <c r="E378" s="99" t="e">
        <f>#REF!</f>
        <v>#REF!</v>
      </c>
      <c r="F378" s="99" t="e">
        <f>#REF!</f>
        <v>#REF!</v>
      </c>
      <c r="G378" s="112" t="s">
        <v>325</v>
      </c>
      <c r="H378" s="112" t="s">
        <v>542</v>
      </c>
    </row>
    <row r="379" spans="1:8" ht="23.25" customHeight="1">
      <c r="A379" s="208"/>
      <c r="B379" s="111"/>
      <c r="C379" s="114" t="s">
        <v>379</v>
      </c>
      <c r="D379" s="282" t="s">
        <v>388</v>
      </c>
      <c r="E379" s="99" t="e">
        <f>#REF!</f>
        <v>#REF!</v>
      </c>
      <c r="F379" s="99" t="e">
        <f>#REF!</f>
        <v>#REF!</v>
      </c>
      <c r="G379" s="112" t="s">
        <v>325</v>
      </c>
      <c r="H379" s="112" t="s">
        <v>542</v>
      </c>
    </row>
    <row r="380" spans="1:8" ht="23.25" customHeight="1">
      <c r="A380" s="208"/>
      <c r="B380" s="111"/>
      <c r="C380" s="114" t="s">
        <v>379</v>
      </c>
      <c r="D380" s="282" t="s">
        <v>389</v>
      </c>
      <c r="E380" s="99" t="e">
        <f>#REF!</f>
        <v>#REF!</v>
      </c>
      <c r="F380" s="99" t="e">
        <f>#REF!</f>
        <v>#REF!</v>
      </c>
      <c r="G380" s="112" t="s">
        <v>325</v>
      </c>
      <c r="H380" s="112" t="s">
        <v>542</v>
      </c>
    </row>
    <row r="381" spans="1:8" ht="23.25" customHeight="1">
      <c r="A381" s="208"/>
      <c r="B381" s="111"/>
      <c r="C381" s="114" t="s">
        <v>379</v>
      </c>
      <c r="D381" s="282" t="s">
        <v>390</v>
      </c>
      <c r="E381" s="99" t="e">
        <f>#REF!</f>
        <v>#REF!</v>
      </c>
      <c r="F381" s="99" t="e">
        <f>#REF!</f>
        <v>#REF!</v>
      </c>
      <c r="G381" s="112" t="s">
        <v>325</v>
      </c>
      <c r="H381" s="112" t="s">
        <v>542</v>
      </c>
    </row>
    <row r="382" spans="1:8" ht="23.25" customHeight="1">
      <c r="A382" s="208"/>
      <c r="B382" s="111"/>
      <c r="C382" s="114" t="s">
        <v>379</v>
      </c>
      <c r="D382" s="282" t="s">
        <v>391</v>
      </c>
      <c r="E382" s="99" t="e">
        <f>#REF!</f>
        <v>#REF!</v>
      </c>
      <c r="F382" s="99" t="e">
        <f>#REF!</f>
        <v>#REF!</v>
      </c>
      <c r="G382" s="112" t="s">
        <v>325</v>
      </c>
      <c r="H382" s="112" t="s">
        <v>542</v>
      </c>
    </row>
    <row r="383" spans="1:8" ht="23.25" customHeight="1">
      <c r="A383" s="208"/>
      <c r="B383" s="111"/>
      <c r="C383" s="114" t="s">
        <v>379</v>
      </c>
      <c r="D383" s="282" t="s">
        <v>392</v>
      </c>
      <c r="E383" s="99" t="e">
        <f>#REF!</f>
        <v>#REF!</v>
      </c>
      <c r="F383" s="99" t="e">
        <f>#REF!</f>
        <v>#REF!</v>
      </c>
      <c r="G383" s="112" t="s">
        <v>325</v>
      </c>
      <c r="H383" s="112" t="s">
        <v>542</v>
      </c>
    </row>
    <row r="384" spans="1:8" ht="23.25" customHeight="1">
      <c r="A384" s="208"/>
      <c r="B384" s="111"/>
      <c r="C384" s="114" t="s">
        <v>379</v>
      </c>
      <c r="D384" s="282" t="s">
        <v>393</v>
      </c>
      <c r="E384" s="99" t="e">
        <f>#REF!</f>
        <v>#REF!</v>
      </c>
      <c r="F384" s="99" t="e">
        <f>#REF!</f>
        <v>#REF!</v>
      </c>
      <c r="G384" s="112" t="s">
        <v>325</v>
      </c>
      <c r="H384" s="112" t="s">
        <v>542</v>
      </c>
    </row>
    <row r="385" spans="1:12" ht="23.25" customHeight="1">
      <c r="A385" s="208"/>
      <c r="B385" s="111"/>
      <c r="C385" s="114" t="s">
        <v>379</v>
      </c>
      <c r="D385" s="282" t="s">
        <v>394</v>
      </c>
      <c r="E385" s="99" t="e">
        <f>#REF!</f>
        <v>#REF!</v>
      </c>
      <c r="F385" s="99" t="e">
        <f>#REF!</f>
        <v>#REF!</v>
      </c>
      <c r="G385" s="112" t="s">
        <v>325</v>
      </c>
      <c r="H385" s="112" t="s">
        <v>542</v>
      </c>
    </row>
    <row r="386" spans="1:12" ht="23.25" customHeight="1">
      <c r="A386" s="208"/>
      <c r="B386" s="111"/>
      <c r="C386" s="114" t="s">
        <v>379</v>
      </c>
      <c r="D386" s="282" t="s">
        <v>395</v>
      </c>
      <c r="E386" s="99" t="e">
        <f>#REF!</f>
        <v>#REF!</v>
      </c>
      <c r="F386" s="99" t="e">
        <f>#REF!</f>
        <v>#REF!</v>
      </c>
      <c r="G386" s="112" t="s">
        <v>325</v>
      </c>
      <c r="H386" s="112" t="s">
        <v>542</v>
      </c>
    </row>
    <row r="387" spans="1:12" ht="23.25" customHeight="1">
      <c r="A387" s="208"/>
      <c r="B387" s="111"/>
      <c r="C387" s="114" t="s">
        <v>384</v>
      </c>
      <c r="D387" s="282" t="s">
        <v>396</v>
      </c>
      <c r="E387" s="117" t="e">
        <f>IF(#REF!="","",F387)</f>
        <v>#REF!</v>
      </c>
      <c r="F387" s="183" t="e">
        <f>#REF!</f>
        <v>#REF!</v>
      </c>
      <c r="G387" s="116" t="s">
        <v>278</v>
      </c>
      <c r="H387" s="112" t="s">
        <v>465</v>
      </c>
    </row>
    <row r="388" spans="1:12" ht="23.25" customHeight="1">
      <c r="A388" s="208"/>
      <c r="B388" s="111"/>
      <c r="C388" s="114" t="s">
        <v>386</v>
      </c>
      <c r="D388" s="282" t="s">
        <v>876</v>
      </c>
      <c r="E388" s="99" t="e">
        <f>#REF!</f>
        <v>#REF!</v>
      </c>
      <c r="F388" s="99" t="e">
        <f>#REF!</f>
        <v>#REF!</v>
      </c>
      <c r="G388" s="112" t="s">
        <v>325</v>
      </c>
      <c r="H388" s="112" t="s">
        <v>542</v>
      </c>
    </row>
    <row r="389" spans="1:12" ht="23.25" customHeight="1">
      <c r="A389" s="208"/>
      <c r="B389" s="111"/>
      <c r="C389" s="114" t="s">
        <v>398</v>
      </c>
      <c r="D389" s="282" t="s">
        <v>297</v>
      </c>
      <c r="E389" s="99" t="e">
        <f>#REF!</f>
        <v>#REF!</v>
      </c>
      <c r="F389" s="99" t="e">
        <f>#REF!</f>
        <v>#REF!</v>
      </c>
      <c r="G389" s="112" t="s">
        <v>298</v>
      </c>
      <c r="H389" s="112" t="s">
        <v>299</v>
      </c>
    </row>
    <row r="390" spans="1:12" ht="23.25" customHeight="1">
      <c r="A390" s="208"/>
      <c r="B390" s="111"/>
      <c r="C390" s="114" t="s">
        <v>398</v>
      </c>
      <c r="D390" s="282" t="s">
        <v>300</v>
      </c>
      <c r="E390" s="99" t="e">
        <f>#REF!</f>
        <v>#REF!</v>
      </c>
      <c r="F390" s="99" t="e">
        <f>#REF!</f>
        <v>#REF!</v>
      </c>
      <c r="G390" s="112" t="s">
        <v>301</v>
      </c>
      <c r="H390" s="112" t="s">
        <v>546</v>
      </c>
    </row>
    <row r="391" spans="1:12" ht="23.25" customHeight="1">
      <c r="A391" s="208"/>
      <c r="B391" s="113" t="s">
        <v>399</v>
      </c>
      <c r="C391" s="114" t="s">
        <v>400</v>
      </c>
      <c r="D391" s="283" t="s">
        <v>899</v>
      </c>
      <c r="E391" s="99" t="e">
        <f>#REF!</f>
        <v>#REF!</v>
      </c>
      <c r="F391" s="99" t="e">
        <f>#REF!</f>
        <v>#REF!</v>
      </c>
      <c r="G391" s="112" t="s">
        <v>325</v>
      </c>
      <c r="H391" s="112" t="s">
        <v>542</v>
      </c>
    </row>
    <row r="392" spans="1:12" ht="23.25" customHeight="1">
      <c r="A392" s="208"/>
      <c r="B392" s="113"/>
      <c r="C392" s="114" t="s">
        <v>400</v>
      </c>
      <c r="D392" s="283" t="s">
        <v>898</v>
      </c>
      <c r="E392" s="99" t="e">
        <f>#REF!</f>
        <v>#REF!</v>
      </c>
      <c r="F392" s="99" t="e">
        <f>#REF!</f>
        <v>#REF!</v>
      </c>
      <c r="G392" s="112" t="s">
        <v>325</v>
      </c>
      <c r="H392" s="112" t="s">
        <v>542</v>
      </c>
    </row>
    <row r="393" spans="1:12" ht="23.25" customHeight="1">
      <c r="A393" s="208"/>
      <c r="B393" s="111"/>
      <c r="C393" s="114" t="s">
        <v>401</v>
      </c>
      <c r="D393" s="282" t="s">
        <v>402</v>
      </c>
      <c r="E393" s="99" t="e">
        <f>#REF!</f>
        <v>#REF!</v>
      </c>
      <c r="F393" s="99" t="e">
        <f>#REF!</f>
        <v>#REF!</v>
      </c>
      <c r="G393" s="112" t="s">
        <v>304</v>
      </c>
      <c r="H393" s="112" t="s">
        <v>305</v>
      </c>
    </row>
    <row r="394" spans="1:12" ht="23.25" customHeight="1">
      <c r="A394" s="208"/>
      <c r="B394" s="111"/>
      <c r="C394" s="114" t="s">
        <v>403</v>
      </c>
      <c r="D394" s="282" t="s">
        <v>404</v>
      </c>
      <c r="E394" s="117" t="e">
        <f t="shared" ref="E394" si="8">IF(F394=0,"",F394)</f>
        <v>#REF!</v>
      </c>
      <c r="F394" s="99" t="e">
        <f>#REF!</f>
        <v>#REF!</v>
      </c>
      <c r="G394" s="120" t="s">
        <v>319</v>
      </c>
      <c r="H394" s="112"/>
    </row>
    <row r="395" spans="1:12" ht="23.25" customHeight="1">
      <c r="A395" s="208"/>
      <c r="B395" s="111"/>
      <c r="C395" s="114" t="s">
        <v>405</v>
      </c>
      <c r="D395" s="282" t="s">
        <v>406</v>
      </c>
      <c r="E395" s="115" t="e">
        <f>IF(#REF!="","",F395)</f>
        <v>#REF!</v>
      </c>
      <c r="F395" s="115" t="e">
        <f>#REF!</f>
        <v>#REF!</v>
      </c>
      <c r="G395" s="120" t="s">
        <v>278</v>
      </c>
      <c r="H395" s="112" t="s">
        <v>407</v>
      </c>
      <c r="I395" s="314" t="s">
        <v>1065</v>
      </c>
      <c r="J395" s="144" t="s">
        <v>1079</v>
      </c>
      <c r="K395" s="144" t="s">
        <v>1064</v>
      </c>
      <c r="L395" s="317">
        <v>43809</v>
      </c>
    </row>
    <row r="396" spans="1:12" ht="23.25" customHeight="1">
      <c r="A396" s="208"/>
      <c r="B396" s="111"/>
      <c r="C396" s="114" t="s">
        <v>405</v>
      </c>
      <c r="D396" s="282" t="s">
        <v>408</v>
      </c>
      <c r="E396" s="99" t="e">
        <f>#REF!</f>
        <v>#REF!</v>
      </c>
      <c r="F396" s="99" t="e">
        <f>#REF!</f>
        <v>#REF!</v>
      </c>
      <c r="G396" s="112" t="s">
        <v>409</v>
      </c>
      <c r="H396" s="112" t="s">
        <v>548</v>
      </c>
    </row>
    <row r="397" spans="1:12" ht="23.25" customHeight="1">
      <c r="A397" s="208"/>
      <c r="B397" s="111"/>
      <c r="C397" s="114" t="s">
        <v>410</v>
      </c>
      <c r="D397" s="282" t="s">
        <v>411</v>
      </c>
      <c r="E397" s="99" t="e">
        <f>#REF!</f>
        <v>#REF!</v>
      </c>
      <c r="F397" s="99" t="e">
        <f>#REF!</f>
        <v>#REF!</v>
      </c>
      <c r="G397" s="112" t="s">
        <v>304</v>
      </c>
      <c r="H397" s="112" t="s">
        <v>305</v>
      </c>
    </row>
    <row r="398" spans="1:12" ht="23.25" customHeight="1">
      <c r="A398" s="208"/>
      <c r="B398" s="111"/>
      <c r="C398" s="114" t="s">
        <v>412</v>
      </c>
      <c r="D398" s="282" t="s">
        <v>413</v>
      </c>
      <c r="E398" s="99" t="e">
        <f>#REF!</f>
        <v>#REF!</v>
      </c>
      <c r="F398" s="99" t="e">
        <f>#REF!</f>
        <v>#REF!</v>
      </c>
      <c r="G398" s="112" t="s">
        <v>304</v>
      </c>
      <c r="H398" s="112" t="s">
        <v>305</v>
      </c>
    </row>
    <row r="399" spans="1:12" ht="23.25" customHeight="1">
      <c r="A399" s="208"/>
      <c r="B399" s="111"/>
      <c r="C399" s="114" t="s">
        <v>414</v>
      </c>
      <c r="D399" s="282" t="s">
        <v>415</v>
      </c>
      <c r="E399" s="99" t="e">
        <f>#REF!</f>
        <v>#REF!</v>
      </c>
      <c r="F399" s="99" t="e">
        <f>#REF!</f>
        <v>#REF!</v>
      </c>
      <c r="G399" s="112" t="s">
        <v>304</v>
      </c>
      <c r="H399" s="112" t="s">
        <v>305</v>
      </c>
    </row>
    <row r="400" spans="1:12" ht="23.25" customHeight="1">
      <c r="A400" s="208"/>
      <c r="B400" s="111"/>
      <c r="C400" s="114" t="s">
        <v>296</v>
      </c>
      <c r="D400" s="282" t="s">
        <v>297</v>
      </c>
      <c r="E400" s="99" t="e">
        <f>#REF!</f>
        <v>#REF!</v>
      </c>
      <c r="F400" s="99" t="e">
        <f>#REF!</f>
        <v>#REF!</v>
      </c>
      <c r="G400" s="112" t="s">
        <v>298</v>
      </c>
      <c r="H400" s="112" t="s">
        <v>299</v>
      </c>
    </row>
    <row r="401" spans="1:8" ht="23.25" customHeight="1">
      <c r="A401" s="208"/>
      <c r="B401" s="111"/>
      <c r="C401" s="114" t="s">
        <v>296</v>
      </c>
      <c r="D401" s="282" t="s">
        <v>300</v>
      </c>
      <c r="E401" s="99" t="e">
        <f>#REF!</f>
        <v>#REF!</v>
      </c>
      <c r="F401" s="99" t="e">
        <f>#REF!</f>
        <v>#REF!</v>
      </c>
      <c r="G401" s="112" t="s">
        <v>301</v>
      </c>
      <c r="H401" s="112" t="s">
        <v>546</v>
      </c>
    </row>
    <row r="402" spans="1:8" ht="23.25" customHeight="1">
      <c r="A402" s="208"/>
      <c r="B402" s="113" t="s">
        <v>416</v>
      </c>
      <c r="C402" s="114" t="s">
        <v>400</v>
      </c>
      <c r="D402" s="282" t="s">
        <v>417</v>
      </c>
      <c r="E402" s="99" t="e">
        <f>#REF!</f>
        <v>#REF!</v>
      </c>
      <c r="F402" s="99" t="e">
        <f>#REF!</f>
        <v>#REF!</v>
      </c>
      <c r="G402" s="112" t="s">
        <v>325</v>
      </c>
      <c r="H402" s="112" t="s">
        <v>542</v>
      </c>
    </row>
    <row r="403" spans="1:8" ht="23.25" customHeight="1">
      <c r="A403" s="208"/>
      <c r="B403" s="111"/>
      <c r="C403" s="114" t="s">
        <v>401</v>
      </c>
      <c r="D403" s="282" t="s">
        <v>418</v>
      </c>
      <c r="E403" s="99" t="e">
        <f>#REF!</f>
        <v>#REF!</v>
      </c>
      <c r="F403" s="99" t="e">
        <f>#REF!</f>
        <v>#REF!</v>
      </c>
      <c r="G403" s="112" t="s">
        <v>325</v>
      </c>
      <c r="H403" s="112" t="s">
        <v>542</v>
      </c>
    </row>
    <row r="404" spans="1:8" ht="23.25" customHeight="1">
      <c r="A404" s="208"/>
      <c r="B404" s="111"/>
      <c r="C404" s="114" t="s">
        <v>401</v>
      </c>
      <c r="D404" s="282" t="s">
        <v>419</v>
      </c>
      <c r="E404" s="99" t="e">
        <f>#REF!</f>
        <v>#REF!</v>
      </c>
      <c r="F404" s="99" t="e">
        <f>#REF!</f>
        <v>#REF!</v>
      </c>
      <c r="G404" s="112" t="s">
        <v>325</v>
      </c>
      <c r="H404" s="112" t="s">
        <v>542</v>
      </c>
    </row>
    <row r="405" spans="1:8" ht="23.25" customHeight="1">
      <c r="A405" s="208"/>
      <c r="B405" s="111"/>
      <c r="C405" s="114" t="s">
        <v>401</v>
      </c>
      <c r="D405" s="282" t="s">
        <v>420</v>
      </c>
      <c r="E405" s="99" t="e">
        <f>#REF!</f>
        <v>#REF!</v>
      </c>
      <c r="F405" s="99" t="e">
        <f>#REF!</f>
        <v>#REF!</v>
      </c>
      <c r="G405" s="112" t="s">
        <v>325</v>
      </c>
      <c r="H405" s="112" t="s">
        <v>542</v>
      </c>
    </row>
    <row r="406" spans="1:8" ht="23.25" customHeight="1">
      <c r="A406" s="208"/>
      <c r="B406" s="111"/>
      <c r="C406" s="114" t="s">
        <v>403</v>
      </c>
      <c r="D406" s="282" t="s">
        <v>421</v>
      </c>
      <c r="E406" s="99" t="e">
        <f>#REF!</f>
        <v>#REF!</v>
      </c>
      <c r="F406" s="99" t="e">
        <f>#REF!</f>
        <v>#REF!</v>
      </c>
      <c r="G406" s="112" t="s">
        <v>325</v>
      </c>
      <c r="H406" s="112" t="s">
        <v>542</v>
      </c>
    </row>
    <row r="407" spans="1:8" ht="23.25" customHeight="1">
      <c r="A407" s="208"/>
      <c r="B407" s="111"/>
      <c r="C407" s="114" t="s">
        <v>403</v>
      </c>
      <c r="D407" s="282" t="s">
        <v>422</v>
      </c>
      <c r="E407" s="99" t="e">
        <f>#REF!</f>
        <v>#REF!</v>
      </c>
      <c r="F407" s="99" t="e">
        <f>#REF!</f>
        <v>#REF!</v>
      </c>
      <c r="G407" s="112" t="s">
        <v>325</v>
      </c>
      <c r="H407" s="112" t="s">
        <v>542</v>
      </c>
    </row>
    <row r="408" spans="1:8" ht="23.25" customHeight="1">
      <c r="A408" s="208"/>
      <c r="B408" s="111"/>
      <c r="C408" s="114" t="s">
        <v>403</v>
      </c>
      <c r="D408" s="282" t="s">
        <v>423</v>
      </c>
      <c r="E408" s="99" t="e">
        <f>#REF!</f>
        <v>#REF!</v>
      </c>
      <c r="F408" s="99" t="e">
        <f>#REF!</f>
        <v>#REF!</v>
      </c>
      <c r="G408" s="112" t="s">
        <v>325</v>
      </c>
      <c r="H408" s="112" t="s">
        <v>542</v>
      </c>
    </row>
    <row r="409" spans="1:8" ht="23.25" customHeight="1">
      <c r="A409" s="208"/>
      <c r="B409" s="111"/>
      <c r="C409" s="114" t="s">
        <v>296</v>
      </c>
      <c r="D409" s="282" t="s">
        <v>297</v>
      </c>
      <c r="E409" s="99" t="e">
        <f>#REF!</f>
        <v>#REF!</v>
      </c>
      <c r="F409" s="99" t="e">
        <f>#REF!</f>
        <v>#REF!</v>
      </c>
      <c r="G409" s="112" t="s">
        <v>298</v>
      </c>
      <c r="H409" s="112" t="s">
        <v>299</v>
      </c>
    </row>
    <row r="410" spans="1:8" ht="23.25" customHeight="1">
      <c r="A410" s="208"/>
      <c r="B410" s="111"/>
      <c r="C410" s="114" t="s">
        <v>296</v>
      </c>
      <c r="D410" s="282" t="s">
        <v>300</v>
      </c>
      <c r="E410" s="99" t="e">
        <f>#REF!</f>
        <v>#REF!</v>
      </c>
      <c r="F410" s="99" t="e">
        <f>#REF!</f>
        <v>#REF!</v>
      </c>
      <c r="G410" s="112" t="s">
        <v>301</v>
      </c>
      <c r="H410" s="112" t="s">
        <v>546</v>
      </c>
    </row>
    <row r="411" spans="1:8" ht="23.25" customHeight="1">
      <c r="A411" s="208"/>
      <c r="B411" s="113" t="s">
        <v>424</v>
      </c>
      <c r="C411" s="114" t="s">
        <v>400</v>
      </c>
      <c r="D411" s="282" t="s">
        <v>425</v>
      </c>
      <c r="E411" s="99" t="e">
        <f>#REF!</f>
        <v>#REF!</v>
      </c>
      <c r="F411" s="99" t="e">
        <f>#REF!</f>
        <v>#REF!</v>
      </c>
      <c r="G411" s="112" t="s">
        <v>325</v>
      </c>
      <c r="H411" s="112" t="s">
        <v>542</v>
      </c>
    </row>
    <row r="412" spans="1:8" ht="23.25" customHeight="1">
      <c r="A412" s="208"/>
      <c r="B412" s="111"/>
      <c r="C412" s="114" t="s">
        <v>400</v>
      </c>
      <c r="D412" s="282" t="s">
        <v>426</v>
      </c>
      <c r="E412" s="99" t="e">
        <f>#REF!</f>
        <v>#REF!</v>
      </c>
      <c r="F412" s="99" t="e">
        <f>#REF!</f>
        <v>#REF!</v>
      </c>
      <c r="G412" s="112" t="s">
        <v>325</v>
      </c>
      <c r="H412" s="112" t="s">
        <v>542</v>
      </c>
    </row>
    <row r="413" spans="1:8" ht="23.25" customHeight="1">
      <c r="A413" s="208"/>
      <c r="B413" s="111"/>
      <c r="C413" s="114" t="s">
        <v>400</v>
      </c>
      <c r="D413" s="282" t="s">
        <v>427</v>
      </c>
      <c r="E413" s="99" t="e">
        <f>#REF!</f>
        <v>#REF!</v>
      </c>
      <c r="F413" s="99" t="e">
        <f>#REF!</f>
        <v>#REF!</v>
      </c>
      <c r="G413" s="112" t="s">
        <v>325</v>
      </c>
      <c r="H413" s="112" t="s">
        <v>542</v>
      </c>
    </row>
    <row r="414" spans="1:8" ht="23.25" customHeight="1">
      <c r="A414" s="208"/>
      <c r="B414" s="111"/>
      <c r="C414" s="114" t="s">
        <v>400</v>
      </c>
      <c r="D414" s="282" t="s">
        <v>428</v>
      </c>
      <c r="E414" s="99" t="e">
        <f>#REF!</f>
        <v>#REF!</v>
      </c>
      <c r="F414" s="99" t="e">
        <f>#REF!</f>
        <v>#REF!</v>
      </c>
      <c r="G414" s="112" t="s">
        <v>325</v>
      </c>
      <c r="H414" s="112" t="s">
        <v>542</v>
      </c>
    </row>
    <row r="415" spans="1:8" ht="23.25" customHeight="1">
      <c r="A415" s="208"/>
      <c r="B415" s="111"/>
      <c r="C415" s="114" t="s">
        <v>400</v>
      </c>
      <c r="D415" s="282" t="s">
        <v>429</v>
      </c>
      <c r="E415" s="99" t="e">
        <f>#REF!</f>
        <v>#REF!</v>
      </c>
      <c r="F415" s="99" t="e">
        <f>#REF!</f>
        <v>#REF!</v>
      </c>
      <c r="G415" s="112" t="s">
        <v>325</v>
      </c>
      <c r="H415" s="112" t="s">
        <v>542</v>
      </c>
    </row>
    <row r="416" spans="1:8" ht="23.25" customHeight="1">
      <c r="A416" s="208"/>
      <c r="B416" s="111"/>
      <c r="C416" s="114" t="s">
        <v>400</v>
      </c>
      <c r="D416" s="282" t="s">
        <v>430</v>
      </c>
      <c r="E416" s="99" t="e">
        <f>#REF!</f>
        <v>#REF!</v>
      </c>
      <c r="F416" s="99" t="e">
        <f>#REF!</f>
        <v>#REF!</v>
      </c>
      <c r="G416" s="112" t="s">
        <v>325</v>
      </c>
      <c r="H416" s="112" t="s">
        <v>542</v>
      </c>
    </row>
    <row r="417" spans="1:8" ht="23.25" customHeight="1">
      <c r="A417" s="208"/>
      <c r="B417" s="111"/>
      <c r="C417" s="114" t="s">
        <v>400</v>
      </c>
      <c r="D417" s="282" t="s">
        <v>431</v>
      </c>
      <c r="E417" s="99" t="e">
        <f>#REF!</f>
        <v>#REF!</v>
      </c>
      <c r="F417" s="99" t="e">
        <f>#REF!</f>
        <v>#REF!</v>
      </c>
      <c r="G417" s="112" t="s">
        <v>325</v>
      </c>
      <c r="H417" s="112" t="s">
        <v>542</v>
      </c>
    </row>
    <row r="418" spans="1:8" ht="23.25" customHeight="1">
      <c r="A418" s="208"/>
      <c r="B418" s="111"/>
      <c r="C418" s="114" t="s">
        <v>401</v>
      </c>
      <c r="D418" s="282" t="s">
        <v>432</v>
      </c>
      <c r="E418" s="99" t="e">
        <f>#REF!</f>
        <v>#REF!</v>
      </c>
      <c r="F418" s="99" t="e">
        <f>#REF!</f>
        <v>#REF!</v>
      </c>
      <c r="G418" s="112" t="s">
        <v>325</v>
      </c>
      <c r="H418" s="112" t="s">
        <v>542</v>
      </c>
    </row>
    <row r="419" spans="1:8" ht="23.25" customHeight="1">
      <c r="A419" s="208"/>
      <c r="B419" s="111"/>
      <c r="C419" s="114" t="s">
        <v>401</v>
      </c>
      <c r="D419" s="282" t="s">
        <v>433</v>
      </c>
      <c r="E419" s="99" t="e">
        <f>#REF!</f>
        <v>#REF!</v>
      </c>
      <c r="F419" s="99" t="e">
        <f>#REF!</f>
        <v>#REF!</v>
      </c>
      <c r="G419" s="112" t="s">
        <v>325</v>
      </c>
      <c r="H419" s="112" t="s">
        <v>542</v>
      </c>
    </row>
    <row r="420" spans="1:8" ht="23.25" customHeight="1">
      <c r="A420" s="208"/>
      <c r="B420" s="111"/>
      <c r="C420" s="114" t="s">
        <v>296</v>
      </c>
      <c r="D420" s="282" t="s">
        <v>297</v>
      </c>
      <c r="E420" s="99" t="e">
        <f>#REF!</f>
        <v>#REF!</v>
      </c>
      <c r="F420" s="99" t="e">
        <f>#REF!</f>
        <v>#REF!</v>
      </c>
      <c r="G420" s="112" t="s">
        <v>298</v>
      </c>
      <c r="H420" s="112" t="s">
        <v>299</v>
      </c>
    </row>
    <row r="421" spans="1:8" ht="23.25" customHeight="1">
      <c r="A421" s="208"/>
      <c r="B421" s="111"/>
      <c r="C421" s="114" t="s">
        <v>296</v>
      </c>
      <c r="D421" s="282" t="s">
        <v>300</v>
      </c>
      <c r="E421" s="99" t="e">
        <f>#REF!</f>
        <v>#REF!</v>
      </c>
      <c r="F421" s="99" t="e">
        <f>#REF!</f>
        <v>#REF!</v>
      </c>
      <c r="G421" s="112" t="s">
        <v>301</v>
      </c>
      <c r="H421" s="112" t="s">
        <v>546</v>
      </c>
    </row>
    <row r="422" spans="1:8" ht="23.25" customHeight="1">
      <c r="A422" s="208"/>
      <c r="B422" s="111"/>
      <c r="C422" s="114" t="s">
        <v>314</v>
      </c>
      <c r="D422" s="282" t="s">
        <v>434</v>
      </c>
      <c r="E422" s="117" t="e">
        <f t="shared" ref="E422:E425" si="9">IF(F422=0,"",F422)</f>
        <v>#REF!</v>
      </c>
      <c r="F422" s="99" t="e">
        <f>#REF!</f>
        <v>#REF!</v>
      </c>
      <c r="G422" s="116" t="s">
        <v>319</v>
      </c>
      <c r="H422" s="112"/>
    </row>
    <row r="423" spans="1:8" ht="23.25" customHeight="1">
      <c r="A423" s="208"/>
      <c r="B423" s="111"/>
      <c r="C423" s="114" t="s">
        <v>314</v>
      </c>
      <c r="D423" s="282" t="s">
        <v>435</v>
      </c>
      <c r="E423" s="117" t="e">
        <f t="shared" si="9"/>
        <v>#REF!</v>
      </c>
      <c r="F423" s="99" t="e">
        <f>#REF!</f>
        <v>#REF!</v>
      </c>
      <c r="G423" s="116" t="s">
        <v>319</v>
      </c>
      <c r="H423" s="112"/>
    </row>
    <row r="424" spans="1:8" ht="23.25" customHeight="1">
      <c r="A424" s="208"/>
      <c r="B424" s="111"/>
      <c r="C424" s="114" t="s">
        <v>315</v>
      </c>
      <c r="D424" s="283" t="s">
        <v>436</v>
      </c>
      <c r="E424" s="117" t="e">
        <f t="shared" si="9"/>
        <v>#REF!</v>
      </c>
      <c r="F424" s="99" t="e">
        <f>#REF!</f>
        <v>#REF!</v>
      </c>
      <c r="G424" s="116" t="s">
        <v>319</v>
      </c>
      <c r="H424" s="112"/>
    </row>
    <row r="425" spans="1:8" ht="23.25" customHeight="1">
      <c r="A425" s="208"/>
      <c r="B425" s="111"/>
      <c r="C425" s="114" t="s">
        <v>315</v>
      </c>
      <c r="D425" s="283" t="s">
        <v>437</v>
      </c>
      <c r="E425" s="117" t="e">
        <f t="shared" si="9"/>
        <v>#REF!</v>
      </c>
      <c r="F425" s="99" t="e">
        <f>#REF!</f>
        <v>#REF!</v>
      </c>
      <c r="G425" s="116" t="s">
        <v>319</v>
      </c>
      <c r="H425" s="112"/>
    </row>
    <row r="426" spans="1:8" ht="23.25" customHeight="1">
      <c r="A426" s="208"/>
      <c r="B426" s="111"/>
      <c r="C426" s="114" t="s">
        <v>322</v>
      </c>
      <c r="D426" s="282" t="s">
        <v>297</v>
      </c>
      <c r="E426" s="99" t="e">
        <f>#REF!</f>
        <v>#REF!</v>
      </c>
      <c r="F426" s="99" t="e">
        <f>#REF!</f>
        <v>#REF!</v>
      </c>
      <c r="G426" s="112" t="s">
        <v>298</v>
      </c>
      <c r="H426" s="112" t="s">
        <v>299</v>
      </c>
    </row>
    <row r="427" spans="1:8" ht="23.25" customHeight="1">
      <c r="A427" s="208"/>
      <c r="B427" s="111"/>
      <c r="C427" s="114" t="s">
        <v>322</v>
      </c>
      <c r="D427" s="282" t="s">
        <v>300</v>
      </c>
      <c r="E427" s="99" t="e">
        <f>#REF!</f>
        <v>#REF!</v>
      </c>
      <c r="F427" s="99" t="e">
        <f>#REF!</f>
        <v>#REF!</v>
      </c>
      <c r="G427" s="112" t="s">
        <v>301</v>
      </c>
      <c r="H427" s="112" t="s">
        <v>546</v>
      </c>
    </row>
    <row r="428" spans="1:8" ht="23.25" customHeight="1">
      <c r="A428" s="208"/>
      <c r="B428" s="113" t="s">
        <v>438</v>
      </c>
      <c r="C428" s="114" t="s">
        <v>400</v>
      </c>
      <c r="D428" s="282" t="s">
        <v>439</v>
      </c>
      <c r="E428" s="99" t="e">
        <f>#REF!</f>
        <v>#REF!</v>
      </c>
      <c r="F428" s="99" t="e">
        <f>#REF!</f>
        <v>#REF!</v>
      </c>
      <c r="G428" s="112" t="s">
        <v>304</v>
      </c>
      <c r="H428" s="112" t="s">
        <v>305</v>
      </c>
    </row>
    <row r="429" spans="1:8" ht="23.25" customHeight="1">
      <c r="A429" s="208"/>
      <c r="B429" s="111"/>
      <c r="C429" s="114" t="s">
        <v>401</v>
      </c>
      <c r="D429" s="282" t="s">
        <v>889</v>
      </c>
      <c r="E429" s="117" t="e">
        <f>IF(#REF!="","",F429)</f>
        <v>#REF!</v>
      </c>
      <c r="F429" s="117" t="e">
        <f>#REF!</f>
        <v>#REF!</v>
      </c>
      <c r="G429" s="116" t="s">
        <v>278</v>
      </c>
      <c r="H429" s="112" t="s">
        <v>465</v>
      </c>
    </row>
    <row r="430" spans="1:8" ht="23.25" customHeight="1">
      <c r="A430" s="208"/>
      <c r="B430" s="111"/>
      <c r="C430" s="114" t="s">
        <v>403</v>
      </c>
      <c r="D430" s="282" t="s">
        <v>440</v>
      </c>
      <c r="E430" s="117" t="e">
        <f>IF(#REF!="","",F430)</f>
        <v>#REF!</v>
      </c>
      <c r="F430" s="117" t="e">
        <f>#REF!</f>
        <v>#REF!</v>
      </c>
      <c r="G430" s="116" t="s">
        <v>278</v>
      </c>
      <c r="H430" s="112" t="s">
        <v>465</v>
      </c>
    </row>
    <row r="431" spans="1:8" ht="23.25" customHeight="1">
      <c r="A431" s="208"/>
      <c r="B431" s="111"/>
      <c r="C431" s="114" t="s">
        <v>296</v>
      </c>
      <c r="D431" s="282" t="s">
        <v>297</v>
      </c>
      <c r="E431" s="99" t="e">
        <f>#REF!</f>
        <v>#REF!</v>
      </c>
      <c r="F431" s="99" t="e">
        <f>#REF!</f>
        <v>#REF!</v>
      </c>
      <c r="G431" s="112" t="s">
        <v>298</v>
      </c>
      <c r="H431" s="112" t="s">
        <v>299</v>
      </c>
    </row>
    <row r="432" spans="1:8" ht="23.25" customHeight="1">
      <c r="A432" s="208"/>
      <c r="B432" s="111"/>
      <c r="C432" s="114" t="s">
        <v>296</v>
      </c>
      <c r="D432" s="282" t="s">
        <v>300</v>
      </c>
      <c r="E432" s="99" t="e">
        <f>#REF!</f>
        <v>#REF!</v>
      </c>
      <c r="F432" s="99" t="e">
        <f>#REF!</f>
        <v>#REF!</v>
      </c>
      <c r="G432" s="112" t="s">
        <v>301</v>
      </c>
      <c r="H432" s="112" t="s">
        <v>546</v>
      </c>
    </row>
    <row r="433" spans="1:9" ht="23.25" customHeight="1">
      <c r="A433" s="208"/>
      <c r="B433" s="111"/>
      <c r="C433" s="114" t="s">
        <v>314</v>
      </c>
      <c r="D433" s="282" t="s">
        <v>889</v>
      </c>
      <c r="E433" s="117" t="e">
        <f>IF(#REF!="","",F433)</f>
        <v>#REF!</v>
      </c>
      <c r="F433" s="117" t="e">
        <f>#REF!</f>
        <v>#REF!</v>
      </c>
      <c r="G433" s="116" t="s">
        <v>278</v>
      </c>
      <c r="H433" s="112" t="s">
        <v>465</v>
      </c>
    </row>
    <row r="434" spans="1:9" ht="23.25" customHeight="1">
      <c r="A434" s="208"/>
      <c r="B434" s="111"/>
      <c r="C434" s="114" t="s">
        <v>315</v>
      </c>
      <c r="D434" s="282" t="s">
        <v>440</v>
      </c>
      <c r="E434" s="117" t="e">
        <f>IF(#REF!="","",F434)</f>
        <v>#REF!</v>
      </c>
      <c r="F434" s="117" t="e">
        <f>#REF!</f>
        <v>#REF!</v>
      </c>
      <c r="G434" s="116" t="s">
        <v>278</v>
      </c>
      <c r="H434" s="112" t="s">
        <v>465</v>
      </c>
    </row>
    <row r="435" spans="1:9" ht="23.25" customHeight="1">
      <c r="A435" s="208"/>
      <c r="B435" s="111"/>
      <c r="C435" s="114" t="s">
        <v>322</v>
      </c>
      <c r="D435" s="282" t="s">
        <v>297</v>
      </c>
      <c r="E435" s="99" t="e">
        <f>#REF!</f>
        <v>#REF!</v>
      </c>
      <c r="F435" s="99" t="e">
        <f>#REF!</f>
        <v>#REF!</v>
      </c>
      <c r="G435" s="112" t="s">
        <v>298</v>
      </c>
      <c r="H435" s="112" t="s">
        <v>299</v>
      </c>
    </row>
    <row r="436" spans="1:9" ht="23.25" customHeight="1">
      <c r="A436" s="208"/>
      <c r="B436" s="111"/>
      <c r="C436" s="114" t="s">
        <v>322</v>
      </c>
      <c r="D436" s="282" t="s">
        <v>300</v>
      </c>
      <c r="E436" s="99" t="e">
        <f>#REF!</f>
        <v>#REF!</v>
      </c>
      <c r="F436" s="99" t="e">
        <f>#REF!</f>
        <v>#REF!</v>
      </c>
      <c r="G436" s="112" t="s">
        <v>301</v>
      </c>
      <c r="H436" s="112" t="s">
        <v>546</v>
      </c>
    </row>
    <row r="437" spans="1:9" ht="23.25" customHeight="1">
      <c r="A437" s="208"/>
      <c r="B437" s="113" t="s">
        <v>441</v>
      </c>
      <c r="C437" s="114" t="s">
        <v>400</v>
      </c>
      <c r="D437" s="282" t="s">
        <v>442</v>
      </c>
      <c r="E437" s="99" t="e">
        <f>#REF!</f>
        <v>#REF!</v>
      </c>
      <c r="F437" s="99" t="e">
        <f>#REF!</f>
        <v>#REF!</v>
      </c>
      <c r="G437" s="112" t="s">
        <v>325</v>
      </c>
      <c r="H437" s="112" t="s">
        <v>544</v>
      </c>
    </row>
    <row r="438" spans="1:9" ht="23.25" customHeight="1">
      <c r="A438" s="208"/>
      <c r="B438" s="111"/>
      <c r="C438" s="114"/>
      <c r="D438" s="283" t="s">
        <v>443</v>
      </c>
      <c r="E438" s="99" t="e">
        <f>#REF!</f>
        <v>#REF!</v>
      </c>
      <c r="F438" s="102" t="e">
        <f>#REF!</f>
        <v>#REF!</v>
      </c>
      <c r="G438" s="112" t="s">
        <v>325</v>
      </c>
      <c r="H438" s="112" t="s">
        <v>544</v>
      </c>
    </row>
    <row r="439" spans="1:9" ht="23.25" customHeight="1">
      <c r="A439" s="208"/>
      <c r="B439" s="111"/>
      <c r="C439" s="114" t="s">
        <v>401</v>
      </c>
      <c r="D439" s="282" t="s">
        <v>444</v>
      </c>
      <c r="E439" s="99" t="e">
        <f>#REF!</f>
        <v>#REF!</v>
      </c>
      <c r="F439" s="102" t="e">
        <f>#REF!</f>
        <v>#REF!</v>
      </c>
      <c r="G439" s="112" t="s">
        <v>325</v>
      </c>
      <c r="H439" s="112" t="s">
        <v>544</v>
      </c>
    </row>
    <row r="440" spans="1:9" ht="23.25" customHeight="1">
      <c r="A440" s="208"/>
      <c r="B440" s="111"/>
      <c r="C440" s="114"/>
      <c r="D440" s="282" t="s">
        <v>445</v>
      </c>
      <c r="E440" s="99" t="e">
        <f>#REF!</f>
        <v>#REF!</v>
      </c>
      <c r="F440" s="102" t="e">
        <f>#REF!</f>
        <v>#REF!</v>
      </c>
      <c r="G440" s="112" t="s">
        <v>325</v>
      </c>
      <c r="H440" s="112" t="s">
        <v>544</v>
      </c>
    </row>
    <row r="441" spans="1:9" ht="23.25" customHeight="1">
      <c r="A441" s="208"/>
      <c r="B441" s="111"/>
      <c r="C441" s="114"/>
      <c r="D441" s="282" t="s">
        <v>446</v>
      </c>
      <c r="E441" s="99" t="e">
        <f>#REF!</f>
        <v>#REF!</v>
      </c>
      <c r="F441" s="102" t="e">
        <f>#REF!</f>
        <v>#REF!</v>
      </c>
      <c r="G441" s="112" t="s">
        <v>325</v>
      </c>
      <c r="H441" s="112" t="s">
        <v>544</v>
      </c>
    </row>
    <row r="442" spans="1:9" ht="23.25" customHeight="1">
      <c r="A442" s="208"/>
      <c r="B442" s="111"/>
      <c r="C442" s="114" t="s">
        <v>403</v>
      </c>
      <c r="D442" s="283" t="s">
        <v>447</v>
      </c>
      <c r="E442" s="99" t="e">
        <f>#REF!</f>
        <v>#REF!</v>
      </c>
      <c r="F442" s="102" t="e">
        <f>#REF!</f>
        <v>#REF!</v>
      </c>
      <c r="G442" s="112" t="s">
        <v>325</v>
      </c>
      <c r="H442" s="112" t="s">
        <v>544</v>
      </c>
    </row>
    <row r="443" spans="1:9" ht="23.25" customHeight="1">
      <c r="A443" s="208"/>
      <c r="B443" s="111"/>
      <c r="C443" s="114"/>
      <c r="D443" s="283" t="s">
        <v>448</v>
      </c>
      <c r="E443" s="99" t="e">
        <f>#REF!</f>
        <v>#REF!</v>
      </c>
      <c r="F443" s="102" t="e">
        <f>#REF!</f>
        <v>#REF!</v>
      </c>
      <c r="G443" s="112" t="s">
        <v>325</v>
      </c>
      <c r="H443" s="112" t="s">
        <v>544</v>
      </c>
    </row>
    <row r="444" spans="1:9" ht="23.25" customHeight="1">
      <c r="A444" s="208"/>
      <c r="B444" s="111"/>
      <c r="C444" s="114"/>
      <c r="D444" s="282" t="s">
        <v>449</v>
      </c>
      <c r="E444" s="99" t="e">
        <f>#REF!</f>
        <v>#REF!</v>
      </c>
      <c r="F444" s="99" t="e">
        <f>#REF!</f>
        <v>#REF!</v>
      </c>
      <c r="G444" s="112" t="s">
        <v>325</v>
      </c>
      <c r="H444" s="112" t="s">
        <v>544</v>
      </c>
    </row>
    <row r="445" spans="1:9" ht="23.25" customHeight="1">
      <c r="A445" s="208"/>
      <c r="B445" s="111"/>
      <c r="C445" s="114"/>
      <c r="D445" s="283" t="s">
        <v>450</v>
      </c>
      <c r="E445" s="99" t="e">
        <f>#REF!</f>
        <v>#REF!</v>
      </c>
      <c r="F445" s="102" t="e">
        <f>#REF!</f>
        <v>#REF!</v>
      </c>
      <c r="G445" s="112" t="s">
        <v>325</v>
      </c>
      <c r="H445" s="112" t="s">
        <v>544</v>
      </c>
    </row>
    <row r="446" spans="1:9" ht="23.25" customHeight="1">
      <c r="A446" s="208"/>
      <c r="B446" s="111"/>
      <c r="C446" s="114"/>
      <c r="D446" s="282" t="s">
        <v>297</v>
      </c>
      <c r="E446" s="99" t="e">
        <f>#REF!</f>
        <v>#REF!</v>
      </c>
      <c r="F446" s="99" t="e">
        <f>#REF!</f>
        <v>#REF!</v>
      </c>
      <c r="G446" s="112" t="s">
        <v>298</v>
      </c>
      <c r="H446" s="112" t="s">
        <v>299</v>
      </c>
    </row>
    <row r="447" spans="1:9" ht="23.25" customHeight="1">
      <c r="A447" s="208"/>
      <c r="B447" s="111"/>
      <c r="C447" s="114"/>
      <c r="D447" s="282" t="s">
        <v>300</v>
      </c>
      <c r="E447" s="99" t="e">
        <f>#REF!</f>
        <v>#REF!</v>
      </c>
      <c r="F447" s="99" t="e">
        <f>#REF!</f>
        <v>#REF!</v>
      </c>
      <c r="G447" s="112" t="s">
        <v>301</v>
      </c>
      <c r="H447" s="112" t="s">
        <v>546</v>
      </c>
    </row>
    <row r="448" spans="1:9" ht="23.25" customHeight="1">
      <c r="A448" s="208"/>
      <c r="B448" s="111"/>
      <c r="C448" s="114" t="s">
        <v>314</v>
      </c>
      <c r="D448" s="282" t="s">
        <v>452</v>
      </c>
      <c r="E448" s="99" t="e">
        <f>#REF!</f>
        <v>#REF!</v>
      </c>
      <c r="F448" s="99" t="e">
        <f>#REF!</f>
        <v>#REF!</v>
      </c>
      <c r="G448" s="112" t="s">
        <v>325</v>
      </c>
      <c r="H448" s="112" t="s">
        <v>544</v>
      </c>
      <c r="I448" s="236"/>
    </row>
    <row r="449" spans="1:9" ht="23.25" customHeight="1">
      <c r="A449" s="208"/>
      <c r="B449" s="111"/>
      <c r="C449" s="114"/>
      <c r="D449" s="282" t="s">
        <v>451</v>
      </c>
      <c r="E449" s="99" t="e">
        <f>#REF!</f>
        <v>#REF!</v>
      </c>
      <c r="F449" s="99" t="e">
        <f>#REF!</f>
        <v>#REF!</v>
      </c>
      <c r="G449" s="112" t="s">
        <v>325</v>
      </c>
      <c r="H449" s="112" t="s">
        <v>544</v>
      </c>
      <c r="I449" s="237"/>
    </row>
    <row r="450" spans="1:9" ht="23.25" customHeight="1">
      <c r="A450" s="208"/>
      <c r="B450" s="111"/>
      <c r="C450" s="114"/>
      <c r="D450" s="282" t="s">
        <v>454</v>
      </c>
      <c r="E450" s="99" t="e">
        <f>#REF!</f>
        <v>#REF!</v>
      </c>
      <c r="F450" s="99" t="e">
        <f>#REF!</f>
        <v>#REF!</v>
      </c>
      <c r="G450" s="112" t="s">
        <v>325</v>
      </c>
      <c r="H450" s="112" t="s">
        <v>544</v>
      </c>
      <c r="I450" s="236"/>
    </row>
    <row r="451" spans="1:9" ht="23.25" customHeight="1">
      <c r="A451" s="208"/>
      <c r="B451" s="111"/>
      <c r="C451" s="114"/>
      <c r="D451" s="282" t="s">
        <v>453</v>
      </c>
      <c r="E451" s="99" t="e">
        <f>#REF!</f>
        <v>#REF!</v>
      </c>
      <c r="F451" s="99" t="e">
        <f>#REF!</f>
        <v>#REF!</v>
      </c>
      <c r="G451" s="112" t="s">
        <v>325</v>
      </c>
      <c r="H451" s="112" t="s">
        <v>544</v>
      </c>
      <c r="I451" s="237"/>
    </row>
    <row r="452" spans="1:9" ht="23.25" customHeight="1">
      <c r="A452" s="208"/>
      <c r="B452" s="111"/>
      <c r="C452" s="114"/>
      <c r="D452" s="282" t="s">
        <v>456</v>
      </c>
      <c r="E452" s="99" t="e">
        <f>#REF!</f>
        <v>#REF!</v>
      </c>
      <c r="F452" s="99" t="e">
        <f>#REF!</f>
        <v>#REF!</v>
      </c>
      <c r="G452" s="112" t="s">
        <v>325</v>
      </c>
      <c r="H452" s="112" t="s">
        <v>544</v>
      </c>
      <c r="I452" s="236"/>
    </row>
    <row r="453" spans="1:9" ht="23.25" customHeight="1">
      <c r="A453" s="208"/>
      <c r="B453" s="111"/>
      <c r="C453" s="114"/>
      <c r="D453" s="282" t="s">
        <v>455</v>
      </c>
      <c r="E453" s="99" t="e">
        <f>#REF!</f>
        <v>#REF!</v>
      </c>
      <c r="F453" s="99" t="e">
        <f>#REF!</f>
        <v>#REF!</v>
      </c>
      <c r="G453" s="112" t="s">
        <v>325</v>
      </c>
      <c r="H453" s="112" t="s">
        <v>544</v>
      </c>
      <c r="I453" s="237"/>
    </row>
    <row r="454" spans="1:9" ht="23.25" customHeight="1">
      <c r="A454" s="208"/>
      <c r="B454" s="111"/>
      <c r="C454" s="114"/>
      <c r="D454" s="282" t="s">
        <v>297</v>
      </c>
      <c r="E454" s="99" t="e">
        <f>#REF!</f>
        <v>#REF!</v>
      </c>
      <c r="F454" s="99" t="e">
        <f>#REF!</f>
        <v>#REF!</v>
      </c>
      <c r="G454" s="112" t="s">
        <v>298</v>
      </c>
      <c r="H454" s="112" t="s">
        <v>299</v>
      </c>
    </row>
    <row r="455" spans="1:9" ht="23.25" customHeight="1">
      <c r="A455" s="208"/>
      <c r="B455" s="111"/>
      <c r="C455" s="114"/>
      <c r="D455" s="282" t="s">
        <v>300</v>
      </c>
      <c r="E455" s="99" t="e">
        <f>#REF!</f>
        <v>#REF!</v>
      </c>
      <c r="F455" s="99" t="e">
        <f>#REF!</f>
        <v>#REF!</v>
      </c>
      <c r="G455" s="112" t="s">
        <v>301</v>
      </c>
      <c r="H455" s="112" t="s">
        <v>546</v>
      </c>
    </row>
    <row r="456" spans="1:9" ht="23.25" customHeight="1">
      <c r="A456" s="208"/>
      <c r="B456" s="111"/>
      <c r="C456" s="114" t="s">
        <v>323</v>
      </c>
      <c r="D456" s="283" t="s">
        <v>457</v>
      </c>
      <c r="E456" s="99" t="e">
        <f>#REF!</f>
        <v>#REF!</v>
      </c>
      <c r="F456" s="102" t="e">
        <f>#REF!</f>
        <v>#REF!</v>
      </c>
      <c r="G456" s="112" t="s">
        <v>325</v>
      </c>
      <c r="H456" s="112" t="s">
        <v>544</v>
      </c>
    </row>
    <row r="457" spans="1:9" ht="23.25" customHeight="1">
      <c r="A457" s="208"/>
      <c r="B457" s="111"/>
      <c r="C457" s="114"/>
      <c r="D457" s="282" t="s">
        <v>458</v>
      </c>
      <c r="E457" s="99" t="e">
        <f>#REF!</f>
        <v>#REF!</v>
      </c>
      <c r="F457" s="102" t="e">
        <f>#REF!</f>
        <v>#REF!</v>
      </c>
      <c r="G457" s="112" t="s">
        <v>325</v>
      </c>
      <c r="H457" s="112" t="s">
        <v>544</v>
      </c>
    </row>
    <row r="458" spans="1:9" ht="23.25" customHeight="1">
      <c r="A458" s="208"/>
      <c r="B458" s="111"/>
      <c r="C458" s="114"/>
      <c r="D458" s="282" t="s">
        <v>459</v>
      </c>
      <c r="E458" s="99" t="e">
        <f>#REF!</f>
        <v>#REF!</v>
      </c>
      <c r="F458" s="102" t="e">
        <f>#REF!</f>
        <v>#REF!</v>
      </c>
      <c r="G458" s="112" t="s">
        <v>325</v>
      </c>
      <c r="H458" s="112" t="s">
        <v>544</v>
      </c>
    </row>
    <row r="459" spans="1:9" ht="23.25" customHeight="1">
      <c r="A459" s="208"/>
      <c r="B459" s="111"/>
      <c r="C459" s="114"/>
      <c r="D459" s="282" t="s">
        <v>1108</v>
      </c>
      <c r="E459" s="99" t="e">
        <f>#REF!</f>
        <v>#REF!</v>
      </c>
      <c r="F459" s="102" t="e">
        <f>#REF!</f>
        <v>#REF!</v>
      </c>
      <c r="G459" s="112" t="s">
        <v>325</v>
      </c>
      <c r="H459" s="112" t="s">
        <v>544</v>
      </c>
    </row>
    <row r="460" spans="1:9" ht="23.25" customHeight="1">
      <c r="A460" s="208"/>
      <c r="B460" s="111"/>
      <c r="C460" s="114"/>
      <c r="D460" s="282" t="s">
        <v>297</v>
      </c>
      <c r="E460" s="99" t="e">
        <f>#REF!</f>
        <v>#REF!</v>
      </c>
      <c r="F460" s="99" t="e">
        <f>#REF!</f>
        <v>#REF!</v>
      </c>
      <c r="G460" s="112" t="s">
        <v>298</v>
      </c>
      <c r="H460" s="112" t="s">
        <v>299</v>
      </c>
    </row>
    <row r="461" spans="1:9" ht="23.25" customHeight="1">
      <c r="A461" s="208"/>
      <c r="B461" s="111"/>
      <c r="C461" s="114"/>
      <c r="D461" s="282" t="s">
        <v>300</v>
      </c>
      <c r="E461" s="99" t="e">
        <f>#REF!</f>
        <v>#REF!</v>
      </c>
      <c r="F461" s="99" t="e">
        <f>#REF!</f>
        <v>#REF!</v>
      </c>
      <c r="G461" s="112" t="s">
        <v>301</v>
      </c>
      <c r="H461" s="112" t="s">
        <v>546</v>
      </c>
    </row>
    <row r="462" spans="1:9" ht="23.25" customHeight="1">
      <c r="A462" s="208"/>
      <c r="B462" s="113" t="s">
        <v>460</v>
      </c>
      <c r="C462" s="114" t="s">
        <v>400</v>
      </c>
      <c r="D462" s="282" t="s">
        <v>461</v>
      </c>
      <c r="E462" s="99" t="e">
        <f>#REF!</f>
        <v>#REF!</v>
      </c>
      <c r="F462" s="99" t="e">
        <f>#REF!</f>
        <v>#REF!</v>
      </c>
      <c r="G462" s="112" t="s">
        <v>325</v>
      </c>
      <c r="H462" s="112" t="s">
        <v>544</v>
      </c>
    </row>
    <row r="463" spans="1:9" ht="23.25" customHeight="1">
      <c r="A463" s="208"/>
      <c r="B463" s="111"/>
      <c r="C463" s="114"/>
      <c r="D463" s="282" t="s">
        <v>462</v>
      </c>
      <c r="E463" s="99" t="e">
        <f>#REF!</f>
        <v>#REF!</v>
      </c>
      <c r="F463" s="99" t="e">
        <f>#REF!</f>
        <v>#REF!</v>
      </c>
      <c r="G463" s="112" t="s">
        <v>325</v>
      </c>
      <c r="H463" s="112" t="s">
        <v>544</v>
      </c>
    </row>
    <row r="464" spans="1:9" ht="23.25" customHeight="1">
      <c r="A464" s="208"/>
      <c r="B464" s="111"/>
      <c r="C464" s="114"/>
      <c r="D464" s="282" t="s">
        <v>463</v>
      </c>
      <c r="E464" s="99" t="e">
        <f>#REF!</f>
        <v>#REF!</v>
      </c>
      <c r="F464" s="99" t="e">
        <f>#REF!</f>
        <v>#REF!</v>
      </c>
      <c r="G464" s="112" t="s">
        <v>325</v>
      </c>
      <c r="H464" s="112" t="s">
        <v>544</v>
      </c>
    </row>
    <row r="465" spans="1:11" ht="23.25" customHeight="1">
      <c r="A465" s="208"/>
      <c r="B465" s="111"/>
      <c r="C465" s="114"/>
      <c r="D465" s="282" t="s">
        <v>297</v>
      </c>
      <c r="E465" s="99" t="e">
        <f>#REF!</f>
        <v>#REF!</v>
      </c>
      <c r="F465" s="99" t="e">
        <f>#REF!</f>
        <v>#REF!</v>
      </c>
      <c r="G465" s="112" t="s">
        <v>298</v>
      </c>
      <c r="H465" s="112" t="s">
        <v>299</v>
      </c>
    </row>
    <row r="466" spans="1:11" ht="23.25" customHeight="1">
      <c r="A466" s="208"/>
      <c r="B466" s="111"/>
      <c r="C466" s="114"/>
      <c r="D466" s="282" t="s">
        <v>300</v>
      </c>
      <c r="E466" s="99" t="e">
        <f>#REF!</f>
        <v>#REF!</v>
      </c>
      <c r="F466" s="99" t="e">
        <f>#REF!</f>
        <v>#REF!</v>
      </c>
      <c r="G466" s="112" t="s">
        <v>301</v>
      </c>
      <c r="H466" s="112" t="s">
        <v>546</v>
      </c>
    </row>
    <row r="467" spans="1:11" ht="23.25" customHeight="1">
      <c r="A467" s="208"/>
      <c r="B467" s="111"/>
      <c r="C467" s="114" t="s">
        <v>314</v>
      </c>
      <c r="D467" s="282" t="s">
        <v>464</v>
      </c>
      <c r="E467" s="117" t="e">
        <f>IF(#REF!="","",F467)</f>
        <v>#REF!</v>
      </c>
      <c r="F467" s="117" t="e">
        <f>#REF!</f>
        <v>#REF!</v>
      </c>
      <c r="G467" s="116" t="s">
        <v>278</v>
      </c>
      <c r="H467" s="112" t="s">
        <v>465</v>
      </c>
    </row>
    <row r="468" spans="1:11" ht="23.25" customHeight="1">
      <c r="A468" s="208"/>
      <c r="B468" s="111"/>
      <c r="C468" s="114"/>
      <c r="D468" s="282" t="s">
        <v>466</v>
      </c>
      <c r="E468" s="117" t="e">
        <f>IF(#REF!="","",F468)</f>
        <v>#REF!</v>
      </c>
      <c r="F468" s="117" t="e">
        <f>#REF!</f>
        <v>#REF!</v>
      </c>
      <c r="G468" s="116" t="s">
        <v>278</v>
      </c>
      <c r="H468" s="112" t="s">
        <v>465</v>
      </c>
    </row>
    <row r="469" spans="1:11" ht="23.25" customHeight="1">
      <c r="A469" s="208"/>
      <c r="B469" s="111"/>
      <c r="C469" s="114"/>
      <c r="D469" s="282" t="s">
        <v>297</v>
      </c>
      <c r="E469" s="99" t="e">
        <f>#REF!</f>
        <v>#REF!</v>
      </c>
      <c r="F469" s="99" t="e">
        <f>#REF!</f>
        <v>#REF!</v>
      </c>
      <c r="G469" s="112" t="s">
        <v>298</v>
      </c>
      <c r="H469" s="112" t="s">
        <v>299</v>
      </c>
    </row>
    <row r="470" spans="1:11" ht="23.25" customHeight="1">
      <c r="A470" s="208"/>
      <c r="B470" s="111"/>
      <c r="C470" s="114"/>
      <c r="D470" s="282" t="s">
        <v>300</v>
      </c>
      <c r="E470" s="99" t="e">
        <f>#REF!</f>
        <v>#REF!</v>
      </c>
      <c r="F470" s="99" t="e">
        <f>#REF!</f>
        <v>#REF!</v>
      </c>
      <c r="G470" s="112" t="s">
        <v>301</v>
      </c>
      <c r="H470" s="112" t="s">
        <v>546</v>
      </c>
    </row>
    <row r="471" spans="1:11" ht="23.25" customHeight="1">
      <c r="A471" s="208"/>
      <c r="B471" s="113" t="s">
        <v>467</v>
      </c>
      <c r="C471" s="114" t="s">
        <v>400</v>
      </c>
      <c r="D471" s="282" t="s">
        <v>468</v>
      </c>
      <c r="E471" s="115" t="e">
        <f>IF(#REF!="","",F471)</f>
        <v>#REF!</v>
      </c>
      <c r="F471" s="115" t="e">
        <f>#REF!</f>
        <v>#REF!</v>
      </c>
      <c r="G471" s="116" t="s">
        <v>278</v>
      </c>
      <c r="H471" s="181" t="s">
        <v>279</v>
      </c>
    </row>
    <row r="472" spans="1:11" ht="23.25" customHeight="1">
      <c r="A472" s="208"/>
      <c r="B472" s="111"/>
      <c r="C472" s="114" t="s">
        <v>401</v>
      </c>
      <c r="D472" s="282" t="s">
        <v>469</v>
      </c>
      <c r="E472" s="115" t="e">
        <f>IF(#REF!="","",F472)</f>
        <v>#REF!</v>
      </c>
      <c r="F472" s="115" t="e">
        <f>#REF!</f>
        <v>#REF!</v>
      </c>
      <c r="G472" s="116" t="s">
        <v>278</v>
      </c>
      <c r="H472" s="181" t="s">
        <v>279</v>
      </c>
    </row>
    <row r="473" spans="1:11" ht="23.25" customHeight="1">
      <c r="A473" s="208"/>
      <c r="B473" s="111"/>
      <c r="C473" s="114" t="s">
        <v>403</v>
      </c>
      <c r="D473" s="282" t="s">
        <v>470</v>
      </c>
      <c r="E473" s="115" t="e">
        <f>IF(#REF!="","",F473)</f>
        <v>#REF!</v>
      </c>
      <c r="F473" s="115" t="e">
        <f>#REF!</f>
        <v>#REF!</v>
      </c>
      <c r="G473" s="116" t="s">
        <v>278</v>
      </c>
      <c r="H473" s="181" t="s">
        <v>279</v>
      </c>
    </row>
    <row r="474" spans="1:11" ht="23.25" customHeight="1">
      <c r="A474" s="208"/>
      <c r="B474" s="111"/>
      <c r="C474" s="114" t="s">
        <v>405</v>
      </c>
      <c r="D474" s="282" t="s">
        <v>471</v>
      </c>
      <c r="E474" s="115" t="e">
        <f>IF(#REF!="","",F474)</f>
        <v>#REF!</v>
      </c>
      <c r="F474" s="115" t="e">
        <f>#REF!</f>
        <v>#REF!</v>
      </c>
      <c r="G474" s="116" t="s">
        <v>278</v>
      </c>
      <c r="H474" s="181" t="s">
        <v>279</v>
      </c>
    </row>
    <row r="475" spans="1:11" ht="23.25" customHeight="1">
      <c r="A475" s="208"/>
      <c r="B475" s="111"/>
      <c r="C475" s="114" t="s">
        <v>410</v>
      </c>
      <c r="D475" s="282" t="s">
        <v>472</v>
      </c>
      <c r="E475" s="115" t="e">
        <f>IF(#REF!="","",F475)</f>
        <v>#REF!</v>
      </c>
      <c r="F475" s="117" t="e">
        <f>#REF!</f>
        <v>#REF!</v>
      </c>
      <c r="G475" s="116" t="s">
        <v>278</v>
      </c>
      <c r="H475" s="181" t="s">
        <v>465</v>
      </c>
    </row>
    <row r="476" spans="1:11" ht="23.25" customHeight="1">
      <c r="A476" s="208"/>
      <c r="B476" s="111"/>
      <c r="C476" s="114" t="s">
        <v>296</v>
      </c>
      <c r="D476" s="282" t="s">
        <v>297</v>
      </c>
      <c r="E476" s="99" t="e">
        <f>#REF!</f>
        <v>#REF!</v>
      </c>
      <c r="F476" s="99" t="e">
        <f>#REF!</f>
        <v>#REF!</v>
      </c>
      <c r="G476" s="112" t="s">
        <v>298</v>
      </c>
      <c r="H476" s="112" t="s">
        <v>299</v>
      </c>
    </row>
    <row r="477" spans="1:11" ht="23.25" customHeight="1">
      <c r="A477" s="208"/>
      <c r="B477" s="111"/>
      <c r="C477" s="114" t="s">
        <v>296</v>
      </c>
      <c r="D477" s="282" t="s">
        <v>300</v>
      </c>
      <c r="E477" s="99" t="e">
        <f>#REF!</f>
        <v>#REF!</v>
      </c>
      <c r="F477" s="99" t="e">
        <f>#REF!</f>
        <v>#REF!</v>
      </c>
      <c r="G477" s="112" t="s">
        <v>301</v>
      </c>
      <c r="H477" s="112" t="s">
        <v>546</v>
      </c>
    </row>
    <row r="478" spans="1:11" ht="23.25" customHeight="1">
      <c r="A478" s="208"/>
      <c r="B478" s="111"/>
      <c r="C478" s="114" t="s">
        <v>473</v>
      </c>
      <c r="D478" s="282" t="s">
        <v>474</v>
      </c>
      <c r="E478" s="115" t="e">
        <f>IF(#REF!="","",F478)</f>
        <v>#REF!</v>
      </c>
      <c r="F478" s="115" t="e">
        <f>#REF!</f>
        <v>#REF!</v>
      </c>
      <c r="G478" s="116" t="s">
        <v>278</v>
      </c>
      <c r="H478" s="181" t="s">
        <v>279</v>
      </c>
    </row>
    <row r="479" spans="1:11" ht="23.25" customHeight="1">
      <c r="A479" s="208"/>
      <c r="B479" s="111"/>
      <c r="C479" s="114" t="s">
        <v>475</v>
      </c>
      <c r="D479" s="282" t="s">
        <v>476</v>
      </c>
      <c r="E479" s="117" t="e">
        <f>IF(#REF!="","",F479)</f>
        <v>#REF!</v>
      </c>
      <c r="F479" s="117" t="e">
        <f>#REF!</f>
        <v>#REF!</v>
      </c>
      <c r="G479" s="116" t="s">
        <v>278</v>
      </c>
      <c r="H479" s="181" t="s">
        <v>465</v>
      </c>
      <c r="I479" s="314" t="s">
        <v>1065</v>
      </c>
      <c r="J479" s="144" t="s">
        <v>1068</v>
      </c>
      <c r="K479" s="144" t="s">
        <v>1059</v>
      </c>
    </row>
    <row r="480" spans="1:11" ht="23.25" customHeight="1">
      <c r="A480" s="208"/>
      <c r="B480" s="111"/>
      <c r="C480" s="114" t="s">
        <v>314</v>
      </c>
      <c r="D480" s="282" t="s">
        <v>477</v>
      </c>
      <c r="E480" s="99" t="e">
        <f>#REF!</f>
        <v>#REF!</v>
      </c>
      <c r="F480" s="99" t="e">
        <f>#REF!</f>
        <v>#REF!</v>
      </c>
      <c r="G480" s="112" t="s">
        <v>478</v>
      </c>
      <c r="H480" s="112" t="s">
        <v>479</v>
      </c>
    </row>
    <row r="481" spans="1:8" ht="23.25" customHeight="1">
      <c r="A481" s="208"/>
      <c r="B481" s="111"/>
      <c r="C481" s="114" t="s">
        <v>480</v>
      </c>
      <c r="D481" s="282" t="s">
        <v>481</v>
      </c>
      <c r="E481" s="115" t="e">
        <f>IF(#REF!="","",F481)</f>
        <v>#REF!</v>
      </c>
      <c r="F481" s="115" t="e">
        <f>#REF!</f>
        <v>#REF!</v>
      </c>
      <c r="G481" s="116" t="s">
        <v>278</v>
      </c>
      <c r="H481" s="181" t="s">
        <v>279</v>
      </c>
    </row>
    <row r="482" spans="1:8" ht="23.25" customHeight="1">
      <c r="A482" s="208"/>
      <c r="B482" s="111"/>
      <c r="C482" s="114" t="s">
        <v>482</v>
      </c>
      <c r="D482" s="282" t="s">
        <v>842</v>
      </c>
      <c r="E482" s="117" t="e">
        <f>IF(#REF!="","",F482)</f>
        <v>#REF!</v>
      </c>
      <c r="F482" s="117" t="e">
        <f>#REF!</f>
        <v>#REF!</v>
      </c>
      <c r="G482" s="116" t="s">
        <v>278</v>
      </c>
      <c r="H482" s="181" t="s">
        <v>465</v>
      </c>
    </row>
    <row r="483" spans="1:8" ht="23.25" customHeight="1">
      <c r="A483" s="208"/>
      <c r="B483" s="111"/>
      <c r="C483" s="114" t="s">
        <v>483</v>
      </c>
      <c r="D483" s="282" t="s">
        <v>484</v>
      </c>
      <c r="E483" s="99" t="e">
        <f>#REF!</f>
        <v>#REF!</v>
      </c>
      <c r="F483" s="99" t="e">
        <f>#REF!</f>
        <v>#REF!</v>
      </c>
      <c r="G483" s="112" t="s">
        <v>304</v>
      </c>
      <c r="H483" s="112" t="s">
        <v>305</v>
      </c>
    </row>
    <row r="484" spans="1:8" ht="23.25" customHeight="1">
      <c r="A484" s="208"/>
      <c r="B484" s="111"/>
      <c r="C484" s="114" t="s">
        <v>315</v>
      </c>
      <c r="D484" s="282" t="s">
        <v>477</v>
      </c>
      <c r="E484" s="99" t="e">
        <f>#REF!</f>
        <v>#REF!</v>
      </c>
      <c r="F484" s="99" t="e">
        <f>#REF!</f>
        <v>#REF!</v>
      </c>
      <c r="G484" s="116" t="s">
        <v>485</v>
      </c>
      <c r="H484" s="112" t="s">
        <v>486</v>
      </c>
    </row>
    <row r="485" spans="1:8" ht="23.25" customHeight="1">
      <c r="A485" s="208"/>
      <c r="B485" s="111"/>
      <c r="C485" s="114" t="s">
        <v>487</v>
      </c>
      <c r="D485" s="282" t="s">
        <v>488</v>
      </c>
      <c r="E485" s="115" t="e">
        <f>IF(#REF!="","",F485)</f>
        <v>#REF!</v>
      </c>
      <c r="F485" s="115" t="e">
        <f>#REF!</f>
        <v>#REF!</v>
      </c>
      <c r="G485" s="116" t="s">
        <v>278</v>
      </c>
      <c r="H485" s="181" t="s">
        <v>279</v>
      </c>
    </row>
    <row r="486" spans="1:8" ht="23.25" customHeight="1">
      <c r="A486" s="208"/>
      <c r="B486" s="111"/>
      <c r="C486" s="114" t="s">
        <v>489</v>
      </c>
      <c r="D486" s="282" t="s">
        <v>490</v>
      </c>
      <c r="E486" s="99" t="e">
        <f>#REF!</f>
        <v>#REF!</v>
      </c>
      <c r="F486" s="99" t="e">
        <f>#REF!</f>
        <v>#REF!</v>
      </c>
      <c r="G486" s="112" t="s">
        <v>304</v>
      </c>
      <c r="H486" s="112" t="s">
        <v>305</v>
      </c>
    </row>
    <row r="487" spans="1:8" ht="23.25" customHeight="1">
      <c r="A487" s="208"/>
      <c r="B487" s="111"/>
      <c r="C487" s="114" t="s">
        <v>316</v>
      </c>
      <c r="D487" s="282" t="s">
        <v>477</v>
      </c>
      <c r="E487" s="99" t="e">
        <f>#REF!</f>
        <v>#REF!</v>
      </c>
      <c r="F487" s="99" t="e">
        <f>#REF!</f>
        <v>#REF!</v>
      </c>
      <c r="G487" s="112" t="s">
        <v>478</v>
      </c>
      <c r="H487" s="112" t="s">
        <v>479</v>
      </c>
    </row>
    <row r="488" spans="1:8" ht="23.25" customHeight="1">
      <c r="A488" s="208"/>
      <c r="B488" s="111"/>
      <c r="C488" s="114" t="s">
        <v>322</v>
      </c>
      <c r="D488" s="282" t="s">
        <v>297</v>
      </c>
      <c r="E488" s="99" t="e">
        <f>#REF!</f>
        <v>#REF!</v>
      </c>
      <c r="F488" s="99" t="e">
        <f>#REF!</f>
        <v>#REF!</v>
      </c>
      <c r="G488" s="112" t="s">
        <v>298</v>
      </c>
      <c r="H488" s="112" t="s">
        <v>299</v>
      </c>
    </row>
    <row r="489" spans="1:8" ht="23.25" customHeight="1">
      <c r="A489" s="208"/>
      <c r="B489" s="111"/>
      <c r="C489" s="114" t="s">
        <v>322</v>
      </c>
      <c r="D489" s="282" t="s">
        <v>300</v>
      </c>
      <c r="E489" s="99" t="e">
        <f>#REF!</f>
        <v>#REF!</v>
      </c>
      <c r="F489" s="99" t="e">
        <f>#REF!</f>
        <v>#REF!</v>
      </c>
      <c r="G489" s="112" t="s">
        <v>301</v>
      </c>
      <c r="H489" s="112" t="s">
        <v>546</v>
      </c>
    </row>
    <row r="490" spans="1:8" ht="23.25" customHeight="1">
      <c r="A490" s="208"/>
      <c r="B490" s="111"/>
      <c r="C490" s="114" t="s">
        <v>323</v>
      </c>
      <c r="D490" s="282" t="s">
        <v>491</v>
      </c>
      <c r="E490" s="99" t="e">
        <f>#REF!</f>
        <v>#REF!</v>
      </c>
      <c r="F490" s="99" t="e">
        <f>#REF!</f>
        <v>#REF!</v>
      </c>
      <c r="G490" s="112" t="s">
        <v>325</v>
      </c>
      <c r="H490" s="112" t="s">
        <v>544</v>
      </c>
    </row>
    <row r="491" spans="1:8" ht="23.25" customHeight="1">
      <c r="A491" s="208"/>
      <c r="B491" s="111"/>
      <c r="C491" s="114" t="s">
        <v>323</v>
      </c>
      <c r="D491" s="282" t="s">
        <v>492</v>
      </c>
      <c r="E491" s="99" t="e">
        <f>#REF!</f>
        <v>#REF!</v>
      </c>
      <c r="F491" s="99" t="e">
        <f>#REF!</f>
        <v>#REF!</v>
      </c>
      <c r="G491" s="112" t="s">
        <v>325</v>
      </c>
      <c r="H491" s="112" t="s">
        <v>544</v>
      </c>
    </row>
    <row r="492" spans="1:8" ht="23.25" customHeight="1">
      <c r="A492" s="208"/>
      <c r="B492" s="111"/>
      <c r="C492" s="114" t="s">
        <v>323</v>
      </c>
      <c r="D492" s="282" t="s">
        <v>493</v>
      </c>
      <c r="E492" s="99" t="e">
        <f>#REF!</f>
        <v>#REF!</v>
      </c>
      <c r="F492" s="99" t="e">
        <f>#REF!</f>
        <v>#REF!</v>
      </c>
      <c r="G492" s="112" t="s">
        <v>325</v>
      </c>
      <c r="H492" s="112" t="s">
        <v>544</v>
      </c>
    </row>
    <row r="493" spans="1:8" ht="23.25" customHeight="1">
      <c r="A493" s="208"/>
      <c r="B493" s="111"/>
      <c r="C493" s="114" t="s">
        <v>323</v>
      </c>
      <c r="D493" s="283" t="s">
        <v>494</v>
      </c>
      <c r="E493" s="99" t="e">
        <f>#REF!</f>
        <v>#REF!</v>
      </c>
      <c r="F493" s="99" t="e">
        <f>#REF!</f>
        <v>#REF!</v>
      </c>
      <c r="G493" s="112" t="s">
        <v>325</v>
      </c>
      <c r="H493" s="112" t="s">
        <v>544</v>
      </c>
    </row>
    <row r="494" spans="1:8" ht="23.25" customHeight="1">
      <c r="A494" s="208"/>
      <c r="B494" s="111"/>
      <c r="C494" s="114" t="s">
        <v>323</v>
      </c>
      <c r="D494" s="283" t="s">
        <v>495</v>
      </c>
      <c r="E494" s="99" t="e">
        <f>#REF!</f>
        <v>#REF!</v>
      </c>
      <c r="F494" s="99" t="e">
        <f>#REF!</f>
        <v>#REF!</v>
      </c>
      <c r="G494" s="112" t="s">
        <v>325</v>
      </c>
      <c r="H494" s="112" t="s">
        <v>544</v>
      </c>
    </row>
    <row r="495" spans="1:8" ht="23.25" customHeight="1">
      <c r="A495" s="208"/>
      <c r="B495" s="111"/>
      <c r="C495" s="114"/>
      <c r="D495" s="282" t="s">
        <v>297</v>
      </c>
      <c r="E495" s="99" t="e">
        <f>#REF!</f>
        <v>#REF!</v>
      </c>
      <c r="F495" s="99" t="e">
        <f>#REF!</f>
        <v>#REF!</v>
      </c>
      <c r="G495" s="112" t="s">
        <v>298</v>
      </c>
      <c r="H495" s="112" t="s">
        <v>299</v>
      </c>
    </row>
    <row r="496" spans="1:8" ht="23.25" customHeight="1">
      <c r="A496" s="208"/>
      <c r="B496" s="111"/>
      <c r="C496" s="114"/>
      <c r="D496" s="282" t="s">
        <v>300</v>
      </c>
      <c r="E496" s="99" t="e">
        <f>#REF!</f>
        <v>#REF!</v>
      </c>
      <c r="F496" s="99" t="e">
        <f>#REF!</f>
        <v>#REF!</v>
      </c>
      <c r="G496" s="112" t="s">
        <v>301</v>
      </c>
      <c r="H496" s="112" t="s">
        <v>546</v>
      </c>
    </row>
    <row r="497" spans="1:8" ht="23.25" customHeight="1">
      <c r="A497" s="208"/>
      <c r="B497" s="111"/>
      <c r="C497" s="114" t="s">
        <v>334</v>
      </c>
      <c r="D497" s="282" t="s">
        <v>496</v>
      </c>
      <c r="E497" s="99" t="e">
        <f>#REF!</f>
        <v>#REF!</v>
      </c>
      <c r="F497" s="99" t="e">
        <f>#REF!</f>
        <v>#REF!</v>
      </c>
      <c r="G497" s="112" t="s">
        <v>325</v>
      </c>
      <c r="H497" s="112" t="s">
        <v>544</v>
      </c>
    </row>
    <row r="498" spans="1:8" ht="23.25" customHeight="1">
      <c r="A498" s="208"/>
      <c r="B498" s="111"/>
      <c r="C498" s="114" t="s">
        <v>334</v>
      </c>
      <c r="D498" s="282" t="s">
        <v>497</v>
      </c>
      <c r="E498" s="99" t="e">
        <f>#REF!</f>
        <v>#REF!</v>
      </c>
      <c r="F498" s="99" t="e">
        <f>#REF!</f>
        <v>#REF!</v>
      </c>
      <c r="G498" s="112" t="s">
        <v>325</v>
      </c>
      <c r="H498" s="112" t="s">
        <v>544</v>
      </c>
    </row>
    <row r="499" spans="1:8" ht="23.25" customHeight="1">
      <c r="A499" s="208"/>
      <c r="B499" s="111"/>
      <c r="C499" s="114" t="s">
        <v>334</v>
      </c>
      <c r="D499" s="283" t="s">
        <v>498</v>
      </c>
      <c r="E499" s="99" t="e">
        <f>#REF!</f>
        <v>#REF!</v>
      </c>
      <c r="F499" s="99" t="e">
        <f>#REF!</f>
        <v>#REF!</v>
      </c>
      <c r="G499" s="112" t="s">
        <v>325</v>
      </c>
      <c r="H499" s="112" t="s">
        <v>544</v>
      </c>
    </row>
    <row r="500" spans="1:8" ht="23.25" customHeight="1">
      <c r="A500" s="208"/>
      <c r="B500" s="111"/>
      <c r="C500" s="114"/>
      <c r="D500" s="282" t="s">
        <v>297</v>
      </c>
      <c r="E500" s="99" t="e">
        <f>#REF!</f>
        <v>#REF!</v>
      </c>
      <c r="F500" s="99" t="e">
        <f>#REF!</f>
        <v>#REF!</v>
      </c>
      <c r="G500" s="112" t="s">
        <v>298</v>
      </c>
      <c r="H500" s="112" t="s">
        <v>299</v>
      </c>
    </row>
    <row r="501" spans="1:8" ht="23.25" customHeight="1">
      <c r="A501" s="208"/>
      <c r="B501" s="111"/>
      <c r="C501" s="114"/>
      <c r="D501" s="282" t="s">
        <v>300</v>
      </c>
      <c r="E501" s="99" t="e">
        <f>#REF!</f>
        <v>#REF!</v>
      </c>
      <c r="F501" s="99" t="e">
        <f>#REF!</f>
        <v>#REF!</v>
      </c>
      <c r="G501" s="112" t="s">
        <v>301</v>
      </c>
      <c r="H501" s="112" t="s">
        <v>854</v>
      </c>
    </row>
    <row r="502" spans="1:8" ht="23.25" customHeight="1">
      <c r="A502" s="208"/>
      <c r="B502" s="111"/>
      <c r="C502" s="114" t="s">
        <v>499</v>
      </c>
      <c r="D502" s="282" t="s">
        <v>500</v>
      </c>
      <c r="E502" s="99" t="e">
        <f>#REF!</f>
        <v>#REF!</v>
      </c>
      <c r="F502" s="99" t="e">
        <f>#REF!</f>
        <v>#REF!</v>
      </c>
      <c r="G502" s="112" t="s">
        <v>325</v>
      </c>
      <c r="H502" s="112" t="s">
        <v>544</v>
      </c>
    </row>
    <row r="503" spans="1:8" ht="23.25" customHeight="1">
      <c r="A503" s="208"/>
      <c r="B503" s="111"/>
      <c r="C503" s="114"/>
      <c r="D503" s="282" t="s">
        <v>501</v>
      </c>
      <c r="E503" s="99" t="e">
        <f>#REF!</f>
        <v>#REF!</v>
      </c>
      <c r="F503" s="99" t="e">
        <f>#REF!</f>
        <v>#REF!</v>
      </c>
      <c r="G503" s="112" t="s">
        <v>325</v>
      </c>
      <c r="H503" s="112" t="s">
        <v>544</v>
      </c>
    </row>
    <row r="504" spans="1:8" ht="23.25" customHeight="1">
      <c r="A504" s="208"/>
      <c r="B504" s="111"/>
      <c r="C504" s="114"/>
      <c r="D504" s="283" t="s">
        <v>502</v>
      </c>
      <c r="E504" s="99" t="e">
        <f>#REF!</f>
        <v>#REF!</v>
      </c>
      <c r="F504" s="99" t="e">
        <f>#REF!</f>
        <v>#REF!</v>
      </c>
      <c r="G504" s="112" t="s">
        <v>325</v>
      </c>
      <c r="H504" s="112" t="s">
        <v>544</v>
      </c>
    </row>
    <row r="505" spans="1:8" ht="23.25" customHeight="1">
      <c r="A505" s="208"/>
      <c r="B505" s="111"/>
      <c r="C505" s="114"/>
      <c r="D505" s="282" t="s">
        <v>1109</v>
      </c>
      <c r="E505" s="99" t="e">
        <f>#REF!</f>
        <v>#REF!</v>
      </c>
      <c r="F505" s="99" t="e">
        <f>#REF!</f>
        <v>#REF!</v>
      </c>
      <c r="G505" s="112" t="s">
        <v>325</v>
      </c>
      <c r="H505" s="112" t="s">
        <v>544</v>
      </c>
    </row>
    <row r="506" spans="1:8" ht="23.25" customHeight="1">
      <c r="A506" s="208"/>
      <c r="B506" s="111"/>
      <c r="C506" s="114"/>
      <c r="D506" s="282" t="s">
        <v>503</v>
      </c>
      <c r="E506" s="99" t="e">
        <f>#REF!</f>
        <v>#REF!</v>
      </c>
      <c r="F506" s="99" t="e">
        <f>#REF!</f>
        <v>#REF!</v>
      </c>
      <c r="G506" s="112" t="s">
        <v>325</v>
      </c>
      <c r="H506" s="112" t="s">
        <v>544</v>
      </c>
    </row>
    <row r="507" spans="1:8" ht="23.25" customHeight="1">
      <c r="A507" s="208"/>
      <c r="B507" s="111"/>
      <c r="C507" s="114"/>
      <c r="D507" s="282" t="s">
        <v>297</v>
      </c>
      <c r="E507" s="99" t="e">
        <f>#REF!</f>
        <v>#REF!</v>
      </c>
      <c r="F507" s="99" t="e">
        <f>#REF!</f>
        <v>#REF!</v>
      </c>
      <c r="G507" s="112" t="s">
        <v>298</v>
      </c>
      <c r="H507" s="112" t="s">
        <v>299</v>
      </c>
    </row>
    <row r="508" spans="1:8" ht="23.25" customHeight="1">
      <c r="A508" s="208"/>
      <c r="B508" s="111"/>
      <c r="C508" s="114"/>
      <c r="D508" s="282" t="s">
        <v>300</v>
      </c>
      <c r="E508" s="99" t="e">
        <f>#REF!</f>
        <v>#REF!</v>
      </c>
      <c r="F508" s="99" t="e">
        <f>#REF!</f>
        <v>#REF!</v>
      </c>
      <c r="G508" s="112" t="s">
        <v>301</v>
      </c>
      <c r="H508" s="112" t="s">
        <v>546</v>
      </c>
    </row>
    <row r="509" spans="1:8" ht="23.25" customHeight="1">
      <c r="A509" s="208"/>
      <c r="B509" s="113" t="s">
        <v>504</v>
      </c>
      <c r="C509" s="114" t="s">
        <v>400</v>
      </c>
      <c r="D509" s="283" t="s">
        <v>505</v>
      </c>
      <c r="E509" s="223" t="e">
        <f>F509</f>
        <v>#REF!</v>
      </c>
      <c r="F509" s="102" t="e">
        <f>#REF!</f>
        <v>#REF!</v>
      </c>
      <c r="G509" s="112" t="s">
        <v>841</v>
      </c>
      <c r="H509" s="112" t="s">
        <v>840</v>
      </c>
    </row>
    <row r="510" spans="1:8" ht="23.25" customHeight="1">
      <c r="A510" s="208"/>
      <c r="B510" s="111"/>
      <c r="C510" s="114" t="s">
        <v>401</v>
      </c>
      <c r="D510" s="283" t="s">
        <v>506</v>
      </c>
      <c r="E510" s="223" t="e">
        <f t="shared" ref="E510:E511" si="10">F510</f>
        <v>#REF!</v>
      </c>
      <c r="F510" s="102" t="e">
        <f>#REF!</f>
        <v>#REF!</v>
      </c>
      <c r="G510" s="112" t="s">
        <v>841</v>
      </c>
      <c r="H510" s="112" t="s">
        <v>840</v>
      </c>
    </row>
    <row r="511" spans="1:8" ht="23.25" customHeight="1">
      <c r="A511" s="208"/>
      <c r="B511" s="111"/>
      <c r="C511" s="114" t="s">
        <v>403</v>
      </c>
      <c r="D511" s="283" t="s">
        <v>507</v>
      </c>
      <c r="E511" s="223" t="e">
        <f t="shared" si="10"/>
        <v>#REF!</v>
      </c>
      <c r="F511" s="102" t="e">
        <f>#REF!</f>
        <v>#REF!</v>
      </c>
      <c r="G511" s="112" t="s">
        <v>841</v>
      </c>
      <c r="H511" s="112" t="s">
        <v>840</v>
      </c>
    </row>
    <row r="512" spans="1:8" ht="23.25" customHeight="1">
      <c r="A512" s="208"/>
      <c r="B512" s="111"/>
      <c r="C512" s="114" t="s">
        <v>405</v>
      </c>
      <c r="D512" s="282" t="s">
        <v>508</v>
      </c>
      <c r="E512" s="118" t="e">
        <f t="shared" ref="E512" si="11">IF(F512=0,"",F512)</f>
        <v>#REF!</v>
      </c>
      <c r="F512" s="99" t="e">
        <f>#REF!</f>
        <v>#REF!</v>
      </c>
      <c r="G512" s="116" t="s">
        <v>278</v>
      </c>
      <c r="H512" s="112" t="s">
        <v>509</v>
      </c>
    </row>
    <row r="513" spans="1:11" ht="23.25" customHeight="1">
      <c r="A513" s="208"/>
      <c r="B513" s="111"/>
      <c r="C513" s="114"/>
      <c r="D513" s="282" t="s">
        <v>297</v>
      </c>
      <c r="E513" s="99" t="e">
        <f>#REF!</f>
        <v>#REF!</v>
      </c>
      <c r="F513" s="99" t="e">
        <f>#REF!</f>
        <v>#REF!</v>
      </c>
      <c r="G513" s="112" t="s">
        <v>298</v>
      </c>
      <c r="H513" s="112" t="s">
        <v>299</v>
      </c>
    </row>
    <row r="514" spans="1:11" ht="23.25" customHeight="1">
      <c r="A514" s="208"/>
      <c r="B514" s="111"/>
      <c r="C514" s="114"/>
      <c r="D514" s="282" t="s">
        <v>300</v>
      </c>
      <c r="E514" s="99" t="e">
        <f>#REF!</f>
        <v>#REF!</v>
      </c>
      <c r="F514" s="99" t="e">
        <f>#REF!</f>
        <v>#REF!</v>
      </c>
      <c r="G514" s="112" t="s">
        <v>301</v>
      </c>
      <c r="H514" s="112" t="s">
        <v>546</v>
      </c>
    </row>
    <row r="515" spans="1:11" ht="23.25" customHeight="1">
      <c r="A515" s="208"/>
      <c r="B515" s="224"/>
      <c r="C515" s="101" t="s">
        <v>650</v>
      </c>
      <c r="D515" s="282" t="s">
        <v>1002</v>
      </c>
      <c r="E515" s="115" t="e">
        <f>IF(#REF!="","",F515)</f>
        <v>#REF!</v>
      </c>
      <c r="F515" s="115" t="e">
        <f>#REF!</f>
        <v>#REF!</v>
      </c>
      <c r="G515" s="116" t="s">
        <v>278</v>
      </c>
      <c r="H515" s="181" t="s">
        <v>279</v>
      </c>
      <c r="I515" s="315" t="s">
        <v>1065</v>
      </c>
      <c r="J515" s="144" t="s">
        <v>1069</v>
      </c>
      <c r="K515" s="144" t="s">
        <v>1059</v>
      </c>
    </row>
    <row r="516" spans="1:11" ht="23.25" customHeight="1">
      <c r="A516" s="208"/>
      <c r="B516" s="111"/>
      <c r="C516" s="101" t="s">
        <v>650</v>
      </c>
      <c r="D516" s="282" t="s">
        <v>1034</v>
      </c>
      <c r="E516" s="115" t="e">
        <f>IF(#REF!="","",F516)</f>
        <v>#REF!</v>
      </c>
      <c r="F516" s="115" t="e">
        <f>#REF!</f>
        <v>#REF!</v>
      </c>
      <c r="G516" s="116" t="s">
        <v>278</v>
      </c>
      <c r="H516" s="181" t="s">
        <v>279</v>
      </c>
    </row>
    <row r="517" spans="1:11" ht="23.25" customHeight="1">
      <c r="A517" s="208"/>
      <c r="B517" s="224"/>
      <c r="C517" s="101" t="s">
        <v>651</v>
      </c>
      <c r="D517" s="282" t="s">
        <v>1003</v>
      </c>
      <c r="E517" s="115" t="e">
        <f>IF(#REF!="","",F517)</f>
        <v>#REF!</v>
      </c>
      <c r="F517" s="115" t="e">
        <f>#REF!</f>
        <v>#REF!</v>
      </c>
      <c r="G517" s="116" t="s">
        <v>278</v>
      </c>
      <c r="H517" s="181" t="s">
        <v>279</v>
      </c>
      <c r="I517" s="315" t="s">
        <v>1065</v>
      </c>
      <c r="J517" s="144" t="s">
        <v>1074</v>
      </c>
      <c r="K517" s="144" t="s">
        <v>1059</v>
      </c>
    </row>
    <row r="518" spans="1:11" ht="23.25" customHeight="1">
      <c r="A518" s="208"/>
      <c r="B518" s="111"/>
      <c r="C518" s="101" t="s">
        <v>651</v>
      </c>
      <c r="D518" s="282" t="s">
        <v>1035</v>
      </c>
      <c r="E518" s="115" t="e">
        <f>IF(#REF!="","",F518)</f>
        <v>#REF!</v>
      </c>
      <c r="F518" s="115" t="e">
        <f>#REF!</f>
        <v>#REF!</v>
      </c>
      <c r="G518" s="116" t="s">
        <v>278</v>
      </c>
      <c r="H518" s="181" t="s">
        <v>279</v>
      </c>
    </row>
    <row r="519" spans="1:11" ht="23.25" customHeight="1">
      <c r="A519" s="208"/>
      <c r="B519" s="224"/>
      <c r="C519" s="101" t="s">
        <v>671</v>
      </c>
      <c r="D519" s="282" t="s">
        <v>1004</v>
      </c>
      <c r="E519" s="115" t="e">
        <f>IF(#REF!="","",F519)</f>
        <v>#REF!</v>
      </c>
      <c r="F519" s="115" t="e">
        <f>#REF!</f>
        <v>#REF!</v>
      </c>
      <c r="G519" s="116" t="s">
        <v>278</v>
      </c>
      <c r="H519" s="181" t="s">
        <v>279</v>
      </c>
      <c r="I519" s="315" t="s">
        <v>1065</v>
      </c>
      <c r="J519" s="144" t="s">
        <v>1073</v>
      </c>
      <c r="K519" s="144" t="s">
        <v>1059</v>
      </c>
    </row>
    <row r="520" spans="1:11" ht="23.25" customHeight="1">
      <c r="A520" s="208"/>
      <c r="B520" s="111"/>
      <c r="C520" s="101" t="s">
        <v>671</v>
      </c>
      <c r="D520" s="282" t="s">
        <v>1036</v>
      </c>
      <c r="E520" s="115" t="e">
        <f>IF(#REF!="","",F520)</f>
        <v>#REF!</v>
      </c>
      <c r="F520" s="115" t="e">
        <f>#REF!</f>
        <v>#REF!</v>
      </c>
      <c r="G520" s="116" t="s">
        <v>278</v>
      </c>
      <c r="H520" s="181" t="s">
        <v>279</v>
      </c>
    </row>
    <row r="521" spans="1:11" ht="23.25" customHeight="1">
      <c r="A521" s="208"/>
      <c r="B521" s="224"/>
      <c r="C521" s="101" t="s">
        <v>676</v>
      </c>
      <c r="D521" s="282" t="s">
        <v>1006</v>
      </c>
      <c r="E521" s="115" t="e">
        <f>IF(#REF!="","",F521)</f>
        <v>#REF!</v>
      </c>
      <c r="F521" s="115" t="e">
        <f>#REF!</f>
        <v>#REF!</v>
      </c>
      <c r="G521" s="116" t="s">
        <v>278</v>
      </c>
      <c r="H521" s="181" t="s">
        <v>279</v>
      </c>
      <c r="I521" s="315" t="s">
        <v>1065</v>
      </c>
      <c r="J521" s="144" t="s">
        <v>1072</v>
      </c>
      <c r="K521" s="144" t="s">
        <v>1059</v>
      </c>
    </row>
    <row r="522" spans="1:11" ht="23.25" customHeight="1">
      <c r="A522" s="208"/>
      <c r="B522" s="111"/>
      <c r="C522" s="101" t="s">
        <v>676</v>
      </c>
      <c r="D522" s="282" t="s">
        <v>1037</v>
      </c>
      <c r="E522" s="115" t="e">
        <f>IF(#REF!="","",F522)</f>
        <v>#REF!</v>
      </c>
      <c r="F522" s="115" t="e">
        <f>#REF!</f>
        <v>#REF!</v>
      </c>
      <c r="G522" s="116" t="s">
        <v>278</v>
      </c>
      <c r="H522" s="181" t="s">
        <v>279</v>
      </c>
    </row>
    <row r="523" spans="1:11" ht="23.25" customHeight="1">
      <c r="A523" s="208"/>
      <c r="B523" s="224"/>
      <c r="C523" s="101" t="s">
        <v>677</v>
      </c>
      <c r="D523" s="282" t="s">
        <v>1038</v>
      </c>
      <c r="E523" s="115" t="e">
        <f>IF(#REF!="","",F523)</f>
        <v>#REF!</v>
      </c>
      <c r="F523" s="115" t="e">
        <f>#REF!</f>
        <v>#REF!</v>
      </c>
      <c r="G523" s="116" t="s">
        <v>278</v>
      </c>
      <c r="H523" s="181" t="s">
        <v>279</v>
      </c>
      <c r="I523" s="315" t="s">
        <v>1065</v>
      </c>
      <c r="J523" s="144" t="s">
        <v>1071</v>
      </c>
      <c r="K523" s="144" t="s">
        <v>1059</v>
      </c>
    </row>
    <row r="524" spans="1:11" ht="23.25" customHeight="1">
      <c r="A524" s="208"/>
      <c r="B524" s="111"/>
      <c r="C524" s="101" t="s">
        <v>677</v>
      </c>
      <c r="D524" s="282" t="s">
        <v>1039</v>
      </c>
      <c r="E524" s="115" t="e">
        <f>IF(#REF!="","",F524)</f>
        <v>#REF!</v>
      </c>
      <c r="F524" s="115" t="e">
        <f>#REF!</f>
        <v>#REF!</v>
      </c>
      <c r="G524" s="116" t="s">
        <v>278</v>
      </c>
      <c r="H524" s="181" t="s">
        <v>279</v>
      </c>
    </row>
    <row r="525" spans="1:11" ht="23.25" customHeight="1">
      <c r="A525" s="208"/>
      <c r="B525" s="224"/>
      <c r="C525" s="101" t="s">
        <v>678</v>
      </c>
      <c r="D525" s="282" t="s">
        <v>1007</v>
      </c>
      <c r="E525" s="115" t="e">
        <f>IF(#REF!="","",F525)</f>
        <v>#REF!</v>
      </c>
      <c r="F525" s="115" t="e">
        <f>#REF!</f>
        <v>#REF!</v>
      </c>
      <c r="G525" s="116" t="s">
        <v>278</v>
      </c>
      <c r="H525" s="181" t="s">
        <v>279</v>
      </c>
      <c r="I525" s="314" t="s">
        <v>1065</v>
      </c>
      <c r="J525" s="144" t="s">
        <v>1070</v>
      </c>
      <c r="K525" s="144" t="s">
        <v>1059</v>
      </c>
    </row>
    <row r="526" spans="1:11" ht="23.25" customHeight="1">
      <c r="A526" s="208"/>
      <c r="B526" s="111"/>
      <c r="C526" s="101" t="s">
        <v>678</v>
      </c>
      <c r="D526" s="282" t="s">
        <v>1040</v>
      </c>
      <c r="E526" s="115" t="e">
        <f>IF(#REF!="","",F526)</f>
        <v>#REF!</v>
      </c>
      <c r="F526" s="115" t="e">
        <f>#REF!</f>
        <v>#REF!</v>
      </c>
      <c r="G526" s="116" t="s">
        <v>278</v>
      </c>
      <c r="H526" s="181" t="s">
        <v>279</v>
      </c>
    </row>
    <row r="527" spans="1:11" ht="23.25" customHeight="1">
      <c r="A527" s="208"/>
      <c r="B527" s="111"/>
      <c r="C527" s="114" t="s">
        <v>510</v>
      </c>
      <c r="D527" s="282" t="s">
        <v>511</v>
      </c>
      <c r="E527" s="115" t="e">
        <f>IF(#REF!="","",F527)</f>
        <v>#REF!</v>
      </c>
      <c r="F527" s="115" t="e">
        <f>#REF!</f>
        <v>#REF!</v>
      </c>
      <c r="G527" s="116" t="s">
        <v>278</v>
      </c>
      <c r="H527" s="181" t="s">
        <v>279</v>
      </c>
    </row>
    <row r="528" spans="1:11" ht="23.25" customHeight="1">
      <c r="A528" s="208"/>
      <c r="B528" s="111"/>
      <c r="C528" s="114" t="s">
        <v>512</v>
      </c>
      <c r="D528" s="282" t="s">
        <v>471</v>
      </c>
      <c r="E528" s="115" t="e">
        <f>IF(#REF!="","",F528)</f>
        <v>#REF!</v>
      </c>
      <c r="F528" s="115" t="e">
        <f>#REF!</f>
        <v>#REF!</v>
      </c>
      <c r="G528" s="116" t="s">
        <v>278</v>
      </c>
      <c r="H528" s="181" t="s">
        <v>279</v>
      </c>
    </row>
    <row r="529" spans="1:8" ht="23.25" customHeight="1">
      <c r="A529" s="208"/>
      <c r="B529" s="111"/>
      <c r="C529" s="114" t="s">
        <v>513</v>
      </c>
      <c r="D529" s="282" t="s">
        <v>514</v>
      </c>
      <c r="E529" s="117" t="e">
        <f>IF(#REF!="","",F529)</f>
        <v>#REF!</v>
      </c>
      <c r="F529" s="117" t="e">
        <f>#REF!</f>
        <v>#REF!</v>
      </c>
      <c r="G529" s="116" t="s">
        <v>278</v>
      </c>
      <c r="H529" s="181" t="s">
        <v>465</v>
      </c>
    </row>
    <row r="530" spans="1:8" ht="23.25" customHeight="1">
      <c r="A530" s="208"/>
      <c r="B530" s="111"/>
      <c r="C530" s="114"/>
      <c r="D530" s="282" t="s">
        <v>297</v>
      </c>
      <c r="E530" s="99" t="e">
        <f>#REF!</f>
        <v>#REF!</v>
      </c>
      <c r="F530" s="99" t="e">
        <f>#REF!</f>
        <v>#REF!</v>
      </c>
      <c r="G530" s="112" t="s">
        <v>298</v>
      </c>
      <c r="H530" s="112" t="s">
        <v>299</v>
      </c>
    </row>
    <row r="531" spans="1:8" ht="23.25" customHeight="1">
      <c r="A531" s="208"/>
      <c r="B531" s="111"/>
      <c r="C531" s="114"/>
      <c r="D531" s="282" t="s">
        <v>300</v>
      </c>
      <c r="E531" s="99" t="e">
        <f>#REF!</f>
        <v>#REF!</v>
      </c>
      <c r="F531" s="99" t="e">
        <f>#REF!</f>
        <v>#REF!</v>
      </c>
      <c r="G531" s="112" t="s">
        <v>301</v>
      </c>
      <c r="H531" s="112" t="s">
        <v>546</v>
      </c>
    </row>
    <row r="532" spans="1:8" ht="23.25" customHeight="1">
      <c r="A532" s="208"/>
      <c r="B532" s="111"/>
      <c r="C532" s="114" t="s">
        <v>323</v>
      </c>
      <c r="D532" s="282" t="s">
        <v>515</v>
      </c>
      <c r="E532" s="117" t="e">
        <f>IF(#REF!="","",F532)</f>
        <v>#REF!</v>
      </c>
      <c r="F532" s="99" t="e">
        <f>#REF!</f>
        <v>#REF!</v>
      </c>
      <c r="G532" s="116" t="s">
        <v>319</v>
      </c>
      <c r="H532" s="112" t="s">
        <v>516</v>
      </c>
    </row>
    <row r="533" spans="1:8" ht="23.25" customHeight="1">
      <c r="A533" s="208"/>
      <c r="B533" s="111"/>
      <c r="C533" s="114" t="s">
        <v>328</v>
      </c>
      <c r="D533" s="282" t="s">
        <v>517</v>
      </c>
      <c r="E533" s="115" t="e">
        <f>IF(#REF!="","",F533)</f>
        <v>#REF!</v>
      </c>
      <c r="F533" s="115" t="e">
        <f>#REF!</f>
        <v>#REF!</v>
      </c>
      <c r="G533" s="116" t="s">
        <v>278</v>
      </c>
      <c r="H533" s="181" t="s">
        <v>279</v>
      </c>
    </row>
    <row r="534" spans="1:8" ht="23.25" customHeight="1">
      <c r="A534" s="208"/>
      <c r="B534" s="111"/>
      <c r="C534" s="114" t="s">
        <v>518</v>
      </c>
      <c r="D534" s="282" t="s">
        <v>519</v>
      </c>
      <c r="E534" s="115" t="e">
        <f>IF(#REF!="","",F534)</f>
        <v>#REF!</v>
      </c>
      <c r="F534" s="115" t="e">
        <f>#REF!</f>
        <v>#REF!</v>
      </c>
      <c r="G534" s="116" t="s">
        <v>278</v>
      </c>
      <c r="H534" s="181" t="s">
        <v>279</v>
      </c>
    </row>
    <row r="535" spans="1:8" ht="23.25" customHeight="1">
      <c r="A535" s="208"/>
      <c r="B535" s="111"/>
      <c r="C535" s="114" t="s">
        <v>520</v>
      </c>
      <c r="D535" s="282" t="s">
        <v>521</v>
      </c>
      <c r="E535" s="115" t="e">
        <f>IF(#REF!="","",F535)</f>
        <v>#REF!</v>
      </c>
      <c r="F535" s="115" t="e">
        <f>#REF!</f>
        <v>#REF!</v>
      </c>
      <c r="G535" s="116" t="s">
        <v>278</v>
      </c>
      <c r="H535" s="181" t="s">
        <v>279</v>
      </c>
    </row>
    <row r="536" spans="1:8" ht="23.25" customHeight="1">
      <c r="A536" s="208"/>
      <c r="B536" s="111"/>
      <c r="C536" s="114" t="s">
        <v>522</v>
      </c>
      <c r="D536" s="282" t="s">
        <v>523</v>
      </c>
      <c r="E536" s="115" t="e">
        <f>IF(#REF!="","",F536)</f>
        <v>#REF!</v>
      </c>
      <c r="F536" s="115" t="e">
        <f>#REF!</f>
        <v>#REF!</v>
      </c>
      <c r="G536" s="116" t="s">
        <v>278</v>
      </c>
      <c r="H536" s="181" t="s">
        <v>279</v>
      </c>
    </row>
    <row r="537" spans="1:8" ht="23.25" customHeight="1">
      <c r="A537" s="208"/>
      <c r="B537" s="111"/>
      <c r="C537" s="114" t="s">
        <v>524</v>
      </c>
      <c r="D537" s="282" t="s">
        <v>525</v>
      </c>
      <c r="E537" s="115" t="e">
        <f>IF(#REF!="","",F537)</f>
        <v>#REF!</v>
      </c>
      <c r="F537" s="115" t="e">
        <f>#REF!</f>
        <v>#REF!</v>
      </c>
      <c r="G537" s="116" t="s">
        <v>278</v>
      </c>
      <c r="H537" s="181" t="s">
        <v>279</v>
      </c>
    </row>
    <row r="538" spans="1:8" ht="23.25" customHeight="1">
      <c r="A538" s="208"/>
      <c r="B538" s="111"/>
      <c r="C538" s="114" t="s">
        <v>526</v>
      </c>
      <c r="D538" s="282" t="s">
        <v>527</v>
      </c>
      <c r="E538" s="115" t="e">
        <f>IF(#REF!="","",F538)</f>
        <v>#REF!</v>
      </c>
      <c r="F538" s="115" t="e">
        <f>#REF!</f>
        <v>#REF!</v>
      </c>
      <c r="G538" s="116" t="s">
        <v>278</v>
      </c>
      <c r="H538" s="181" t="s">
        <v>279</v>
      </c>
    </row>
    <row r="539" spans="1:8" ht="23.25" customHeight="1">
      <c r="A539" s="208"/>
      <c r="B539" s="111"/>
      <c r="C539" s="114" t="s">
        <v>528</v>
      </c>
      <c r="D539" s="282" t="s">
        <v>529</v>
      </c>
      <c r="E539" s="117" t="e">
        <f>IF(#REF!="","",F539)</f>
        <v>#REF!</v>
      </c>
      <c r="F539" s="117" t="e">
        <f>#REF!</f>
        <v>#REF!</v>
      </c>
      <c r="G539" s="116" t="s">
        <v>278</v>
      </c>
      <c r="H539" s="181" t="s">
        <v>465</v>
      </c>
    </row>
    <row r="540" spans="1:8" ht="23.25" customHeight="1">
      <c r="A540" s="208"/>
      <c r="B540" s="111"/>
      <c r="C540" s="114" t="s">
        <v>332</v>
      </c>
      <c r="D540" s="282" t="s">
        <v>297</v>
      </c>
      <c r="E540" s="99" t="e">
        <f>#REF!</f>
        <v>#REF!</v>
      </c>
      <c r="F540" s="99" t="e">
        <f>#REF!</f>
        <v>#REF!</v>
      </c>
      <c r="G540" s="112" t="s">
        <v>298</v>
      </c>
      <c r="H540" s="112" t="s">
        <v>299</v>
      </c>
    </row>
    <row r="541" spans="1:8" ht="23.25" customHeight="1">
      <c r="A541" s="208"/>
      <c r="B541" s="111"/>
      <c r="C541" s="114" t="s">
        <v>332</v>
      </c>
      <c r="D541" s="282" t="s">
        <v>300</v>
      </c>
      <c r="E541" s="99" t="e">
        <f>#REF!</f>
        <v>#REF!</v>
      </c>
      <c r="F541" s="99" t="e">
        <f>#REF!</f>
        <v>#REF!</v>
      </c>
      <c r="G541" s="112" t="s">
        <v>301</v>
      </c>
      <c r="H541" s="112" t="s">
        <v>546</v>
      </c>
    </row>
    <row r="542" spans="1:8" ht="23.25" customHeight="1">
      <c r="A542" s="208"/>
      <c r="B542" s="111"/>
      <c r="C542" s="114" t="s">
        <v>334</v>
      </c>
      <c r="D542" s="282" t="s">
        <v>530</v>
      </c>
      <c r="E542" s="118" t="e">
        <f>IF(#REF!="","",F542)</f>
        <v>#REF!</v>
      </c>
      <c r="F542" s="99" t="e">
        <f>#REF!</f>
        <v>#REF!</v>
      </c>
      <c r="G542" s="116" t="s">
        <v>278</v>
      </c>
      <c r="H542" s="112" t="s">
        <v>397</v>
      </c>
    </row>
    <row r="543" spans="1:8" ht="23.25" customHeight="1">
      <c r="A543" s="208"/>
      <c r="B543" s="111"/>
      <c r="C543" s="114" t="s">
        <v>337</v>
      </c>
      <c r="D543" s="282" t="s">
        <v>531</v>
      </c>
      <c r="E543" s="118" t="e">
        <f>IF(#REF!="","",F543)</f>
        <v>#REF!</v>
      </c>
      <c r="F543" s="99" t="e">
        <f>#REF!</f>
        <v>#REF!</v>
      </c>
      <c r="G543" s="116" t="s">
        <v>278</v>
      </c>
      <c r="H543" s="112" t="s">
        <v>397</v>
      </c>
    </row>
    <row r="544" spans="1:8" ht="23.25" customHeight="1">
      <c r="A544" s="208"/>
      <c r="B544" s="111"/>
      <c r="C544" s="114" t="s">
        <v>339</v>
      </c>
      <c r="D544" s="282" t="s">
        <v>532</v>
      </c>
      <c r="E544" s="118" t="e">
        <f>IF(#REF!="","",F544)</f>
        <v>#REF!</v>
      </c>
      <c r="F544" s="99" t="e">
        <f>#REF!</f>
        <v>#REF!</v>
      </c>
      <c r="G544" s="116" t="s">
        <v>278</v>
      </c>
      <c r="H544" s="112" t="s">
        <v>397</v>
      </c>
    </row>
    <row r="545" spans="1:8" ht="23.25" customHeight="1">
      <c r="A545" s="208"/>
      <c r="B545" s="111"/>
      <c r="C545" s="114" t="s">
        <v>533</v>
      </c>
      <c r="D545" s="282" t="s">
        <v>534</v>
      </c>
      <c r="E545" s="118" t="e">
        <f>IF(#REF!="","",F545)</f>
        <v>#REF!</v>
      </c>
      <c r="F545" s="99" t="e">
        <f>#REF!</f>
        <v>#REF!</v>
      </c>
      <c r="G545" s="116" t="s">
        <v>278</v>
      </c>
      <c r="H545" s="112" t="s">
        <v>397</v>
      </c>
    </row>
    <row r="546" spans="1:8" ht="23.25" customHeight="1">
      <c r="A546" s="208"/>
      <c r="B546" s="111"/>
      <c r="C546" s="114" t="s">
        <v>535</v>
      </c>
      <c r="D546" s="282" t="s">
        <v>536</v>
      </c>
      <c r="E546" s="118" t="e">
        <f>IF(#REF!="","",F546)</f>
        <v>#REF!</v>
      </c>
      <c r="F546" s="99" t="e">
        <f>#REF!</f>
        <v>#REF!</v>
      </c>
      <c r="G546" s="116" t="s">
        <v>278</v>
      </c>
      <c r="H546" s="112" t="s">
        <v>397</v>
      </c>
    </row>
    <row r="547" spans="1:8" ht="23.25" customHeight="1">
      <c r="A547" s="208"/>
      <c r="B547" s="111"/>
      <c r="C547" s="114" t="s">
        <v>398</v>
      </c>
      <c r="D547" s="282" t="s">
        <v>297</v>
      </c>
      <c r="E547" s="99" t="e">
        <f>#REF!</f>
        <v>#REF!</v>
      </c>
      <c r="F547" s="99" t="e">
        <f>#REF!</f>
        <v>#REF!</v>
      </c>
      <c r="G547" s="112" t="s">
        <v>298</v>
      </c>
      <c r="H547" s="112" t="s">
        <v>299</v>
      </c>
    </row>
    <row r="548" spans="1:8" ht="23.25" customHeight="1">
      <c r="A548" s="208"/>
      <c r="B548" s="111"/>
      <c r="C548" s="114" t="s">
        <v>398</v>
      </c>
      <c r="D548" s="282" t="s">
        <v>300</v>
      </c>
      <c r="E548" s="99" t="e">
        <f>#REF!</f>
        <v>#REF!</v>
      </c>
      <c r="F548" s="99" t="e">
        <f>#REF!</f>
        <v>#REF!</v>
      </c>
      <c r="G548" s="112" t="s">
        <v>301</v>
      </c>
      <c r="H548" s="112" t="s">
        <v>546</v>
      </c>
    </row>
    <row r="549" spans="1:8" ht="23.25" customHeight="1">
      <c r="A549" s="208"/>
      <c r="B549" s="111"/>
      <c r="C549" s="121"/>
      <c r="D549" s="288" t="s">
        <v>537</v>
      </c>
      <c r="E549" s="117" t="e">
        <f>IF(F549=0,"",F549)</f>
        <v>#REF!</v>
      </c>
      <c r="F549" s="108" t="e">
        <f>#REF!</f>
        <v>#REF!</v>
      </c>
      <c r="G549" s="122" t="s">
        <v>319</v>
      </c>
      <c r="H549" s="123"/>
    </row>
    <row r="550" spans="1:8" ht="23.25" customHeight="1">
      <c r="A550" s="155" t="s">
        <v>756</v>
      </c>
      <c r="B550" s="142">
        <v>1</v>
      </c>
      <c r="C550" s="994" t="s">
        <v>740</v>
      </c>
      <c r="D550" s="282" t="s">
        <v>108</v>
      </c>
      <c r="E550" s="99" t="e">
        <f>IF(F550=0,"",F550)</f>
        <v>#REF!</v>
      </c>
      <c r="F550" s="99" t="e">
        <f>#REF!</f>
        <v>#REF!</v>
      </c>
      <c r="G550" s="142" t="s">
        <v>319</v>
      </c>
      <c r="H550" s="203" t="s">
        <v>741</v>
      </c>
    </row>
    <row r="551" spans="1:8" ht="23.25" customHeight="1">
      <c r="A551" s="154"/>
      <c r="B551" s="142">
        <v>2</v>
      </c>
      <c r="C551" s="994"/>
      <c r="D551" s="282" t="s">
        <v>109</v>
      </c>
      <c r="E551" s="99" t="e">
        <f t="shared" ref="E551:E598" si="12">F551</f>
        <v>#REF!</v>
      </c>
      <c r="F551" s="99" t="e">
        <f>#REF!</f>
        <v>#REF!</v>
      </c>
      <c r="G551" s="116">
        <v>0.1</v>
      </c>
      <c r="H551" s="112" t="s">
        <v>731</v>
      </c>
    </row>
    <row r="552" spans="1:8" ht="23.25" customHeight="1">
      <c r="A552" s="154"/>
      <c r="B552" s="142">
        <v>3</v>
      </c>
      <c r="C552" s="994"/>
      <c r="D552" s="282" t="s">
        <v>110</v>
      </c>
      <c r="E552" s="99" t="e">
        <f t="shared" si="12"/>
        <v>#REF!</v>
      </c>
      <c r="F552" s="99" t="e">
        <f>#REF!</f>
        <v>#REF!</v>
      </c>
      <c r="G552" s="116">
        <v>0.1</v>
      </c>
      <c r="H552" s="112" t="s">
        <v>731</v>
      </c>
    </row>
    <row r="553" spans="1:8" ht="23.25" customHeight="1">
      <c r="A553" s="154"/>
      <c r="B553" s="142">
        <v>4</v>
      </c>
      <c r="C553" s="994"/>
      <c r="D553" s="282" t="s">
        <v>111</v>
      </c>
      <c r="E553" s="99" t="e">
        <f t="shared" si="12"/>
        <v>#REF!</v>
      </c>
      <c r="F553" s="99" t="e">
        <f>#REF!</f>
        <v>#REF!</v>
      </c>
      <c r="G553" s="116">
        <v>0.1</v>
      </c>
      <c r="H553" s="112" t="s">
        <v>731</v>
      </c>
    </row>
    <row r="554" spans="1:8" ht="23.25" customHeight="1">
      <c r="A554" s="154"/>
      <c r="B554" s="142">
        <v>5</v>
      </c>
      <c r="C554" s="994"/>
      <c r="D554" s="282" t="s">
        <v>112</v>
      </c>
      <c r="E554" s="99" t="e">
        <f t="shared" si="12"/>
        <v>#REF!</v>
      </c>
      <c r="F554" s="99" t="e">
        <f>#REF!</f>
        <v>#REF!</v>
      </c>
      <c r="G554" s="116">
        <v>0.1</v>
      </c>
      <c r="H554" s="112" t="s">
        <v>731</v>
      </c>
    </row>
    <row r="555" spans="1:8" ht="23.25" customHeight="1">
      <c r="A555" s="154"/>
      <c r="B555" s="142">
        <v>6</v>
      </c>
      <c r="C555" s="994"/>
      <c r="D555" s="282" t="s">
        <v>114</v>
      </c>
      <c r="E555" s="99" t="e">
        <f>IF(F555=0,"",F555)</f>
        <v>#REF!</v>
      </c>
      <c r="F555" s="99" t="e">
        <f>#REF!</f>
        <v>#REF!</v>
      </c>
      <c r="G555" s="142" t="s">
        <v>319</v>
      </c>
      <c r="H555" s="203"/>
    </row>
    <row r="556" spans="1:8" ht="23.25" customHeight="1">
      <c r="A556" s="154"/>
      <c r="B556" s="142">
        <v>7</v>
      </c>
      <c r="C556" s="142" t="s">
        <v>742</v>
      </c>
      <c r="D556" s="282" t="s">
        <v>113</v>
      </c>
      <c r="E556" s="115" t="e">
        <f>IF(#REF!="","",F556)</f>
        <v>#REF!</v>
      </c>
      <c r="F556" s="115" t="e">
        <f>#REF!</f>
        <v>#REF!</v>
      </c>
      <c r="G556" s="142" t="s">
        <v>278</v>
      </c>
      <c r="H556" s="112" t="s">
        <v>279</v>
      </c>
    </row>
    <row r="557" spans="1:8" ht="23.25" customHeight="1">
      <c r="A557" s="154"/>
      <c r="B557" s="142">
        <v>8</v>
      </c>
      <c r="C557" s="994" t="s">
        <v>743</v>
      </c>
      <c r="D557" s="282" t="s">
        <v>115</v>
      </c>
      <c r="E557" s="99" t="e">
        <f t="shared" si="12"/>
        <v>#REF!</v>
      </c>
      <c r="F557" s="99" t="e">
        <f>#REF!</f>
        <v>#REF!</v>
      </c>
      <c r="G557" s="116">
        <v>1.2</v>
      </c>
      <c r="H557" s="119" t="s">
        <v>744</v>
      </c>
    </row>
    <row r="558" spans="1:8" ht="23.25" customHeight="1">
      <c r="A558" s="154"/>
      <c r="B558" s="142">
        <v>9</v>
      </c>
      <c r="C558" s="994"/>
      <c r="D558" s="282" t="s">
        <v>116</v>
      </c>
      <c r="E558" s="99" t="e">
        <f t="shared" ref="E558:E566" si="13">IF(F558=0,"",F558)</f>
        <v>#REF!</v>
      </c>
      <c r="F558" s="99" t="e">
        <f>#REF!</f>
        <v>#REF!</v>
      </c>
      <c r="G558" s="142" t="s">
        <v>319</v>
      </c>
      <c r="H558" s="203"/>
    </row>
    <row r="559" spans="1:8" ht="23.25" customHeight="1">
      <c r="A559" s="154"/>
      <c r="B559" s="142">
        <v>10</v>
      </c>
      <c r="C559" s="994"/>
      <c r="D559" s="282" t="s">
        <v>117</v>
      </c>
      <c r="E559" s="115" t="e">
        <f t="shared" si="13"/>
        <v>#REF!</v>
      </c>
      <c r="F559" s="115" t="e">
        <f>#REF!</f>
        <v>#REF!</v>
      </c>
      <c r="G559" s="142" t="s">
        <v>278</v>
      </c>
      <c r="H559" s="112" t="s">
        <v>279</v>
      </c>
    </row>
    <row r="560" spans="1:8" ht="23.25" customHeight="1">
      <c r="A560" s="154"/>
      <c r="B560" s="142">
        <v>11</v>
      </c>
      <c r="C560" s="994"/>
      <c r="D560" s="282" t="s">
        <v>118</v>
      </c>
      <c r="E560" s="115" t="e">
        <f t="shared" si="13"/>
        <v>#REF!</v>
      </c>
      <c r="F560" s="115" t="e">
        <f>#REF!</f>
        <v>#REF!</v>
      </c>
      <c r="G560" s="142" t="s">
        <v>278</v>
      </c>
      <c r="H560" s="112" t="s">
        <v>279</v>
      </c>
    </row>
    <row r="561" spans="1:8" ht="23.25" customHeight="1">
      <c r="A561" s="154"/>
      <c r="B561" s="142">
        <v>12</v>
      </c>
      <c r="C561" s="994"/>
      <c r="D561" s="282" t="s">
        <v>119</v>
      </c>
      <c r="E561" s="99" t="e">
        <f t="shared" si="13"/>
        <v>#REF!</v>
      </c>
      <c r="F561" s="146" t="e">
        <f>#REF!</f>
        <v>#REF!</v>
      </c>
      <c r="G561" s="142" t="s">
        <v>319</v>
      </c>
      <c r="H561" s="203"/>
    </row>
    <row r="562" spans="1:8" ht="23.25" customHeight="1">
      <c r="A562" s="154"/>
      <c r="B562" s="142">
        <v>13</v>
      </c>
      <c r="C562" s="994"/>
      <c r="D562" s="282" t="s">
        <v>120</v>
      </c>
      <c r="E562" s="115" t="e">
        <f t="shared" si="13"/>
        <v>#REF!</v>
      </c>
      <c r="F562" s="115" t="e">
        <f>#REF!</f>
        <v>#REF!</v>
      </c>
      <c r="G562" s="142" t="s">
        <v>278</v>
      </c>
      <c r="H562" s="112" t="s">
        <v>279</v>
      </c>
    </row>
    <row r="563" spans="1:8" ht="23.25" customHeight="1">
      <c r="A563" s="154"/>
      <c r="B563" s="142">
        <v>14</v>
      </c>
      <c r="C563" s="994"/>
      <c r="D563" s="282" t="s">
        <v>121</v>
      </c>
      <c r="E563" s="115" t="e">
        <f t="shared" si="13"/>
        <v>#REF!</v>
      </c>
      <c r="F563" s="115" t="e">
        <f>#REF!</f>
        <v>#REF!</v>
      </c>
      <c r="G563" s="142" t="s">
        <v>278</v>
      </c>
      <c r="H563" s="112" t="s">
        <v>279</v>
      </c>
    </row>
    <row r="564" spans="1:8" ht="23.25" customHeight="1">
      <c r="A564" s="154"/>
      <c r="B564" s="142">
        <v>15</v>
      </c>
      <c r="C564" s="994"/>
      <c r="D564" s="282" t="s">
        <v>122</v>
      </c>
      <c r="E564" s="115" t="e">
        <f t="shared" si="13"/>
        <v>#REF!</v>
      </c>
      <c r="F564" s="146" t="e">
        <f>#REF!</f>
        <v>#REF!</v>
      </c>
      <c r="G564" s="142" t="s">
        <v>319</v>
      </c>
      <c r="H564" s="203"/>
    </row>
    <row r="565" spans="1:8" ht="23.25" customHeight="1">
      <c r="A565" s="154"/>
      <c r="B565" s="142">
        <v>16</v>
      </c>
      <c r="C565" s="994"/>
      <c r="D565" s="282" t="s">
        <v>123</v>
      </c>
      <c r="E565" s="115" t="e">
        <f t="shared" si="13"/>
        <v>#REF!</v>
      </c>
      <c r="F565" s="115" t="e">
        <f>#REF!</f>
        <v>#REF!</v>
      </c>
      <c r="G565" s="142" t="s">
        <v>278</v>
      </c>
      <c r="H565" s="112" t="s">
        <v>279</v>
      </c>
    </row>
    <row r="566" spans="1:8" ht="23.25" customHeight="1">
      <c r="A566" s="154"/>
      <c r="B566" s="142">
        <v>17</v>
      </c>
      <c r="C566" s="994"/>
      <c r="D566" s="282" t="s">
        <v>124</v>
      </c>
      <c r="E566" s="115" t="e">
        <f t="shared" si="13"/>
        <v>#REF!</v>
      </c>
      <c r="F566" s="115" t="e">
        <f>#REF!</f>
        <v>#REF!</v>
      </c>
      <c r="G566" s="142" t="s">
        <v>278</v>
      </c>
      <c r="H566" s="112" t="s">
        <v>279</v>
      </c>
    </row>
    <row r="567" spans="1:8" ht="23.25" customHeight="1">
      <c r="A567" s="154"/>
      <c r="B567" s="142">
        <v>18</v>
      </c>
      <c r="C567" s="142" t="s">
        <v>745</v>
      </c>
      <c r="D567" s="282" t="s">
        <v>125</v>
      </c>
      <c r="E567" s="99" t="e">
        <f t="shared" si="12"/>
        <v>#REF!</v>
      </c>
      <c r="F567" s="99" t="e">
        <f>#REF!</f>
        <v>#REF!</v>
      </c>
      <c r="G567" s="116">
        <v>1.2</v>
      </c>
      <c r="H567" s="119" t="s">
        <v>746</v>
      </c>
    </row>
    <row r="568" spans="1:8" ht="23.25" customHeight="1">
      <c r="A568" s="154"/>
      <c r="B568" s="142">
        <v>19</v>
      </c>
      <c r="C568" s="994" t="s">
        <v>747</v>
      </c>
      <c r="D568" s="282" t="s">
        <v>62</v>
      </c>
      <c r="E568" s="99" t="e">
        <f t="shared" si="12"/>
        <v>#REF!</v>
      </c>
      <c r="F568" s="99" t="e">
        <f>#REF!</f>
        <v>#REF!</v>
      </c>
      <c r="G568" s="116">
        <v>1.2</v>
      </c>
      <c r="H568" s="119" t="s">
        <v>748</v>
      </c>
    </row>
    <row r="569" spans="1:8" ht="23.25" customHeight="1">
      <c r="A569" s="154"/>
      <c r="B569" s="142">
        <v>20</v>
      </c>
      <c r="C569" s="994"/>
      <c r="D569" s="282" t="s">
        <v>126</v>
      </c>
      <c r="E569" s="99" t="e">
        <f t="shared" si="12"/>
        <v>#REF!</v>
      </c>
      <c r="F569" s="99" t="e">
        <f>#REF!</f>
        <v>#REF!</v>
      </c>
      <c r="G569" s="116">
        <v>0.1</v>
      </c>
      <c r="H569" s="112" t="s">
        <v>731</v>
      </c>
    </row>
    <row r="570" spans="1:8" ht="23.25" customHeight="1">
      <c r="A570" s="154"/>
      <c r="B570" s="142">
        <v>21</v>
      </c>
      <c r="C570" s="994"/>
      <c r="D570" s="282" t="s">
        <v>127</v>
      </c>
      <c r="E570" s="99" t="e">
        <f t="shared" si="12"/>
        <v>#REF!</v>
      </c>
      <c r="F570" s="99" t="e">
        <f>#REF!</f>
        <v>#REF!</v>
      </c>
      <c r="G570" s="116">
        <v>0.1</v>
      </c>
      <c r="H570" s="112" t="s">
        <v>731</v>
      </c>
    </row>
    <row r="571" spans="1:8" ht="23.25" customHeight="1">
      <c r="A571" s="154"/>
      <c r="B571" s="142">
        <v>22</v>
      </c>
      <c r="C571" s="994"/>
      <c r="D571" s="282" t="s">
        <v>68</v>
      </c>
      <c r="E571" s="99" t="e">
        <f t="shared" si="12"/>
        <v>#REF!</v>
      </c>
      <c r="F571" s="99" t="e">
        <f>#REF!</f>
        <v>#REF!</v>
      </c>
      <c r="G571" s="116">
        <v>0.1</v>
      </c>
      <c r="H571" s="112" t="s">
        <v>731</v>
      </c>
    </row>
    <row r="572" spans="1:8" ht="23.25" customHeight="1">
      <c r="A572" s="154"/>
      <c r="B572" s="142">
        <v>23</v>
      </c>
      <c r="C572" s="994"/>
      <c r="D572" s="282" t="s">
        <v>128</v>
      </c>
      <c r="E572" s="99" t="e">
        <f t="shared" si="12"/>
        <v>#REF!</v>
      </c>
      <c r="F572" s="99" t="e">
        <f>#REF!</f>
        <v>#REF!</v>
      </c>
      <c r="G572" s="116">
        <v>0.1</v>
      </c>
      <c r="H572" s="112" t="s">
        <v>731</v>
      </c>
    </row>
    <row r="573" spans="1:8" ht="23.25" customHeight="1">
      <c r="A573" s="154"/>
      <c r="B573" s="142">
        <v>24</v>
      </c>
      <c r="C573" s="994"/>
      <c r="D573" s="282" t="s">
        <v>3</v>
      </c>
      <c r="E573" s="99" t="e">
        <f t="shared" si="12"/>
        <v>#REF!</v>
      </c>
      <c r="F573" s="99" t="e">
        <f>#REF!</f>
        <v>#REF!</v>
      </c>
      <c r="G573" s="116">
        <v>0.1</v>
      </c>
      <c r="H573" s="112" t="s">
        <v>731</v>
      </c>
    </row>
    <row r="574" spans="1:8" ht="23.25" customHeight="1">
      <c r="A574" s="154"/>
      <c r="B574" s="142">
        <v>25</v>
      </c>
      <c r="C574" s="994"/>
      <c r="D574" s="282" t="s">
        <v>129</v>
      </c>
      <c r="E574" s="115" t="e">
        <f>IF(F574=0,"",F574)</f>
        <v>#REF!</v>
      </c>
      <c r="F574" s="99" t="e">
        <f>#REF!</f>
        <v>#REF!</v>
      </c>
      <c r="G574" s="142" t="s">
        <v>319</v>
      </c>
      <c r="H574" s="112"/>
    </row>
    <row r="575" spans="1:8" ht="23.25" customHeight="1">
      <c r="A575" s="154"/>
      <c r="B575" s="142">
        <v>26</v>
      </c>
      <c r="C575" s="994" t="s">
        <v>749</v>
      </c>
      <c r="D575" s="282" t="s">
        <v>63</v>
      </c>
      <c r="E575" s="99" t="e">
        <f t="shared" si="12"/>
        <v>#REF!</v>
      </c>
      <c r="F575" s="99" t="e">
        <f>#REF!</f>
        <v>#REF!</v>
      </c>
      <c r="G575" s="116">
        <v>1.2</v>
      </c>
      <c r="H575" s="119" t="s">
        <v>748</v>
      </c>
    </row>
    <row r="576" spans="1:8" ht="23.25" customHeight="1">
      <c r="A576" s="154"/>
      <c r="B576" s="142">
        <v>27</v>
      </c>
      <c r="C576" s="994"/>
      <c r="D576" s="282" t="s">
        <v>750</v>
      </c>
      <c r="E576" s="99" t="e">
        <f t="shared" si="12"/>
        <v>#REF!</v>
      </c>
      <c r="F576" s="99" t="e">
        <f>#REF!</f>
        <v>#REF!</v>
      </c>
      <c r="G576" s="116">
        <v>0.1</v>
      </c>
      <c r="H576" s="112" t="s">
        <v>731</v>
      </c>
    </row>
    <row r="577" spans="1:8" ht="23.25" customHeight="1">
      <c r="A577" s="154"/>
      <c r="B577" s="142">
        <v>28</v>
      </c>
      <c r="C577" s="994"/>
      <c r="D577" s="282" t="s">
        <v>751</v>
      </c>
      <c r="E577" s="99" t="e">
        <f t="shared" si="12"/>
        <v>#REF!</v>
      </c>
      <c r="F577" s="99" t="e">
        <f>#REF!</f>
        <v>#REF!</v>
      </c>
      <c r="G577" s="116">
        <v>0.1</v>
      </c>
      <c r="H577" s="112" t="s">
        <v>731</v>
      </c>
    </row>
    <row r="578" spans="1:8" ht="23.25" customHeight="1">
      <c r="A578" s="154"/>
      <c r="B578" s="142">
        <v>29</v>
      </c>
      <c r="C578" s="994"/>
      <c r="D578" s="282" t="s">
        <v>752</v>
      </c>
      <c r="E578" s="99" t="e">
        <f t="shared" si="12"/>
        <v>#REF!</v>
      </c>
      <c r="F578" s="99" t="e">
        <f>#REF!</f>
        <v>#REF!</v>
      </c>
      <c r="G578" s="116">
        <v>0.1</v>
      </c>
      <c r="H578" s="112" t="s">
        <v>731</v>
      </c>
    </row>
    <row r="579" spans="1:8" ht="23.25" customHeight="1">
      <c r="A579" s="154"/>
      <c r="B579" s="142">
        <v>30</v>
      </c>
      <c r="C579" s="994"/>
      <c r="D579" s="282" t="s">
        <v>753</v>
      </c>
      <c r="E579" s="99" t="e">
        <f t="shared" si="12"/>
        <v>#REF!</v>
      </c>
      <c r="F579" s="99" t="e">
        <f>#REF!</f>
        <v>#REF!</v>
      </c>
      <c r="G579" s="116">
        <v>0.1</v>
      </c>
      <c r="H579" s="112" t="s">
        <v>731</v>
      </c>
    </row>
    <row r="580" spans="1:8" ht="23.25" customHeight="1">
      <c r="A580" s="154"/>
      <c r="B580" s="142">
        <v>31</v>
      </c>
      <c r="C580" s="994"/>
      <c r="D580" s="282" t="s">
        <v>754</v>
      </c>
      <c r="E580" s="99" t="e">
        <f t="shared" si="12"/>
        <v>#REF!</v>
      </c>
      <c r="F580" s="99" t="e">
        <f>#REF!</f>
        <v>#REF!</v>
      </c>
      <c r="G580" s="116">
        <v>0.1</v>
      </c>
      <c r="H580" s="112" t="s">
        <v>731</v>
      </c>
    </row>
    <row r="581" spans="1:8" ht="23.25" customHeight="1">
      <c r="A581" s="154"/>
      <c r="B581" s="142">
        <v>32</v>
      </c>
      <c r="C581" s="994"/>
      <c r="D581" s="282" t="s">
        <v>755</v>
      </c>
      <c r="E581" s="115" t="e">
        <f>IF(F581=0,"",F581)</f>
        <v>#REF!</v>
      </c>
      <c r="F581" s="99" t="e">
        <f>#REF!</f>
        <v>#REF!</v>
      </c>
      <c r="G581" s="142" t="s">
        <v>319</v>
      </c>
      <c r="H581" s="203"/>
    </row>
    <row r="582" spans="1:8" ht="23.25" customHeight="1">
      <c r="A582" s="160" t="s">
        <v>992</v>
      </c>
      <c r="B582" s="120">
        <v>1</v>
      </c>
      <c r="C582" s="990" t="s">
        <v>757</v>
      </c>
      <c r="D582" s="282" t="s">
        <v>130</v>
      </c>
      <c r="E582" s="99" t="e">
        <f t="shared" si="12"/>
        <v>#REF!</v>
      </c>
      <c r="F582" s="99" t="e">
        <f>#REF!</f>
        <v>#REF!</v>
      </c>
      <c r="G582" s="116">
        <v>0.1</v>
      </c>
      <c r="H582" s="112" t="s">
        <v>731</v>
      </c>
    </row>
    <row r="583" spans="1:8" ht="23.25" customHeight="1">
      <c r="A583" s="160"/>
      <c r="B583" s="120">
        <v>2</v>
      </c>
      <c r="C583" s="990"/>
      <c r="D583" s="282" t="s">
        <v>131</v>
      </c>
      <c r="E583" s="99" t="e">
        <f t="shared" si="12"/>
        <v>#REF!</v>
      </c>
      <c r="F583" s="99" t="e">
        <f>#REF!</f>
        <v>#REF!</v>
      </c>
      <c r="G583" s="116">
        <v>0.1</v>
      </c>
      <c r="H583" s="112" t="s">
        <v>731</v>
      </c>
    </row>
    <row r="584" spans="1:8" ht="23.25" customHeight="1">
      <c r="A584" s="160"/>
      <c r="B584" s="120">
        <v>3</v>
      </c>
      <c r="C584" s="990"/>
      <c r="D584" s="282" t="s">
        <v>132</v>
      </c>
      <c r="E584" s="99" t="e">
        <f t="shared" si="12"/>
        <v>#REF!</v>
      </c>
      <c r="F584" s="99" t="e">
        <f>#REF!</f>
        <v>#REF!</v>
      </c>
      <c r="G584" s="116">
        <v>0.1</v>
      </c>
      <c r="H584" s="112" t="s">
        <v>731</v>
      </c>
    </row>
    <row r="585" spans="1:8" ht="23.25" customHeight="1">
      <c r="A585" s="160"/>
      <c r="B585" s="120">
        <v>4</v>
      </c>
      <c r="C585" s="990"/>
      <c r="D585" s="282" t="s">
        <v>133</v>
      </c>
      <c r="E585" s="99" t="e">
        <f t="shared" si="12"/>
        <v>#REF!</v>
      </c>
      <c r="F585" s="99" t="e">
        <f>#REF!</f>
        <v>#REF!</v>
      </c>
      <c r="G585" s="116">
        <v>0.1</v>
      </c>
      <c r="H585" s="112" t="s">
        <v>731</v>
      </c>
    </row>
    <row r="586" spans="1:8" ht="23.25" customHeight="1">
      <c r="A586" s="160"/>
      <c r="B586" s="120">
        <v>5</v>
      </c>
      <c r="C586" s="990"/>
      <c r="D586" s="282" t="s">
        <v>134</v>
      </c>
      <c r="E586" s="99" t="e">
        <f t="shared" si="12"/>
        <v>#REF!</v>
      </c>
      <c r="F586" s="99" t="e">
        <f>#REF!</f>
        <v>#REF!</v>
      </c>
      <c r="G586" s="116">
        <v>0.1</v>
      </c>
      <c r="H586" s="112" t="s">
        <v>731</v>
      </c>
    </row>
    <row r="587" spans="1:8" ht="23.25" customHeight="1">
      <c r="A587" s="160"/>
      <c r="B587" s="120">
        <v>6</v>
      </c>
      <c r="C587" s="990"/>
      <c r="D587" s="282" t="s">
        <v>135</v>
      </c>
      <c r="E587" s="99" t="e">
        <f t="shared" si="12"/>
        <v>#REF!</v>
      </c>
      <c r="F587" s="99" t="e">
        <f>#REF!</f>
        <v>#REF!</v>
      </c>
      <c r="G587" s="116">
        <v>0.1</v>
      </c>
      <c r="H587" s="112" t="s">
        <v>731</v>
      </c>
    </row>
    <row r="588" spans="1:8" ht="23.25" customHeight="1">
      <c r="A588" s="160"/>
      <c r="B588" s="120">
        <v>7</v>
      </c>
      <c r="C588" s="990"/>
      <c r="D588" s="282" t="s">
        <v>136</v>
      </c>
      <c r="E588" s="99" t="e">
        <f t="shared" si="12"/>
        <v>#REF!</v>
      </c>
      <c r="F588" s="99" t="e">
        <f>#REF!</f>
        <v>#REF!</v>
      </c>
      <c r="G588" s="116">
        <v>0.1</v>
      </c>
      <c r="H588" s="112" t="s">
        <v>731</v>
      </c>
    </row>
    <row r="589" spans="1:8" ht="23.25" customHeight="1">
      <c r="A589" s="160"/>
      <c r="B589" s="120">
        <v>8</v>
      </c>
      <c r="C589" s="990"/>
      <c r="D589" s="282" t="s">
        <v>137</v>
      </c>
      <c r="E589" s="99" t="e">
        <f t="shared" si="12"/>
        <v>#REF!</v>
      </c>
      <c r="F589" s="99" t="e">
        <f>#REF!</f>
        <v>#REF!</v>
      </c>
      <c r="G589" s="116">
        <v>0.1</v>
      </c>
      <c r="H589" s="112" t="s">
        <v>731</v>
      </c>
    </row>
    <row r="590" spans="1:8" ht="23.25" customHeight="1">
      <c r="A590" s="160"/>
      <c r="B590" s="120">
        <v>9</v>
      </c>
      <c r="C590" s="990"/>
      <c r="D590" s="282" t="s">
        <v>138</v>
      </c>
      <c r="E590" s="99" t="e">
        <f t="shared" si="12"/>
        <v>#REF!</v>
      </c>
      <c r="F590" s="99" t="e">
        <f>#REF!</f>
        <v>#REF!</v>
      </c>
      <c r="G590" s="116">
        <v>0.1</v>
      </c>
      <c r="H590" s="112" t="s">
        <v>731</v>
      </c>
    </row>
    <row r="591" spans="1:8" ht="23.25" customHeight="1">
      <c r="A591" s="160"/>
      <c r="B591" s="120">
        <v>10</v>
      </c>
      <c r="C591" s="990"/>
      <c r="D591" s="282" t="s">
        <v>139</v>
      </c>
      <c r="E591" s="99" t="e">
        <f t="shared" si="12"/>
        <v>#REF!</v>
      </c>
      <c r="F591" s="99" t="e">
        <f>#REF!</f>
        <v>#REF!</v>
      </c>
      <c r="G591" s="116">
        <v>0.1</v>
      </c>
      <c r="H591" s="112" t="s">
        <v>731</v>
      </c>
    </row>
    <row r="592" spans="1:8" ht="23.25" customHeight="1">
      <c r="A592" s="160"/>
      <c r="B592" s="120">
        <v>11</v>
      </c>
      <c r="C592" s="990"/>
      <c r="D592" s="282" t="s">
        <v>140</v>
      </c>
      <c r="E592" s="99" t="e">
        <f t="shared" si="12"/>
        <v>#REF!</v>
      </c>
      <c r="F592" s="99" t="e">
        <f>#REF!</f>
        <v>#REF!</v>
      </c>
      <c r="G592" s="116">
        <v>0.1</v>
      </c>
      <c r="H592" s="112" t="s">
        <v>731</v>
      </c>
    </row>
    <row r="593" spans="1:8" ht="23.25" customHeight="1">
      <c r="A593" s="160"/>
      <c r="B593" s="120">
        <v>12</v>
      </c>
      <c r="C593" s="990"/>
      <c r="D593" s="282" t="s">
        <v>141</v>
      </c>
      <c r="E593" s="99" t="e">
        <f t="shared" si="12"/>
        <v>#REF!</v>
      </c>
      <c r="F593" s="99" t="e">
        <f>#REF!</f>
        <v>#REF!</v>
      </c>
      <c r="G593" s="116">
        <v>0.1</v>
      </c>
      <c r="H593" s="112" t="s">
        <v>731</v>
      </c>
    </row>
    <row r="594" spans="1:8" ht="23.25" customHeight="1">
      <c r="A594" s="160"/>
      <c r="B594" s="120">
        <v>13</v>
      </c>
      <c r="C594" s="990" t="s">
        <v>758</v>
      </c>
      <c r="D594" s="289" t="s">
        <v>142</v>
      </c>
      <c r="E594" s="99" t="e">
        <f t="shared" si="12"/>
        <v>#REF!</v>
      </c>
      <c r="F594" s="99" t="e">
        <f>#REF!</f>
        <v>#REF!</v>
      </c>
      <c r="G594" s="120" t="s">
        <v>723</v>
      </c>
      <c r="H594" s="112" t="s">
        <v>736</v>
      </c>
    </row>
    <row r="595" spans="1:8" ht="23.25" customHeight="1">
      <c r="A595" s="160"/>
      <c r="B595" s="120">
        <v>14</v>
      </c>
      <c r="C595" s="990"/>
      <c r="D595" s="282" t="s">
        <v>66</v>
      </c>
      <c r="E595" s="99" t="e">
        <f t="shared" si="12"/>
        <v>#REF!</v>
      </c>
      <c r="F595" s="165" t="e">
        <f>#REF!</f>
        <v>#REF!</v>
      </c>
      <c r="G595" s="116">
        <v>0.1</v>
      </c>
      <c r="H595" s="112" t="s">
        <v>731</v>
      </c>
    </row>
    <row r="596" spans="1:8" ht="23.25" customHeight="1">
      <c r="A596" s="160"/>
      <c r="B596" s="120">
        <v>15</v>
      </c>
      <c r="C596" s="990"/>
      <c r="D596" s="282" t="s">
        <v>68</v>
      </c>
      <c r="E596" s="99" t="e">
        <f t="shared" si="12"/>
        <v>#REF!</v>
      </c>
      <c r="F596" s="165" t="e">
        <f>#REF!</f>
        <v>#REF!</v>
      </c>
      <c r="G596" s="116">
        <v>0.1</v>
      </c>
      <c r="H596" s="112" t="s">
        <v>731</v>
      </c>
    </row>
    <row r="597" spans="1:8" ht="23.25" customHeight="1">
      <c r="A597" s="160"/>
      <c r="B597" s="120">
        <v>16</v>
      </c>
      <c r="C597" s="990"/>
      <c r="D597" s="282" t="s">
        <v>67</v>
      </c>
      <c r="E597" s="99" t="e">
        <f t="shared" si="12"/>
        <v>#REF!</v>
      </c>
      <c r="F597" s="165" t="e">
        <f>#REF!</f>
        <v>#REF!</v>
      </c>
      <c r="G597" s="116">
        <v>0.1</v>
      </c>
      <c r="H597" s="112" t="s">
        <v>731</v>
      </c>
    </row>
    <row r="598" spans="1:8" ht="23.25" customHeight="1">
      <c r="A598" s="160"/>
      <c r="B598" s="120">
        <v>17</v>
      </c>
      <c r="C598" s="990"/>
      <c r="D598" s="282" t="s">
        <v>3</v>
      </c>
      <c r="E598" s="99" t="e">
        <f t="shared" si="12"/>
        <v>#REF!</v>
      </c>
      <c r="F598" s="165" t="e">
        <f>#REF!</f>
        <v>#REF!</v>
      </c>
      <c r="G598" s="116">
        <v>0.1</v>
      </c>
      <c r="H598" s="112" t="s">
        <v>731</v>
      </c>
    </row>
    <row r="599" spans="1:8" ht="23.25" customHeight="1">
      <c r="A599" s="160"/>
      <c r="B599" s="120">
        <v>18</v>
      </c>
      <c r="C599" s="990"/>
      <c r="D599" s="282" t="s">
        <v>129</v>
      </c>
      <c r="E599" s="115" t="e">
        <f>IF(F599=0,"",F599)</f>
        <v>#REF!</v>
      </c>
      <c r="F599" s="165" t="e">
        <f>#REF!</f>
        <v>#REF!</v>
      </c>
      <c r="G599" s="116" t="s">
        <v>810</v>
      </c>
      <c r="H599" s="112"/>
    </row>
    <row r="600" spans="1:8" ht="23.25" customHeight="1">
      <c r="A600" s="161" t="s">
        <v>991</v>
      </c>
      <c r="C600" s="990" t="s">
        <v>740</v>
      </c>
      <c r="D600" s="282" t="s">
        <v>759</v>
      </c>
      <c r="E600" s="99" t="e">
        <f>F600</f>
        <v>#REF!</v>
      </c>
      <c r="F600" s="99" t="e">
        <f>#REF!</f>
        <v>#REF!</v>
      </c>
      <c r="G600" s="116">
        <v>0.1</v>
      </c>
      <c r="H600" s="112" t="s">
        <v>731</v>
      </c>
    </row>
    <row r="601" spans="1:8" ht="23.25" customHeight="1">
      <c r="A601" s="161"/>
      <c r="C601" s="990"/>
      <c r="D601" s="282" t="s">
        <v>760</v>
      </c>
      <c r="E601" s="99" t="e">
        <f t="shared" ref="E601:E622" si="14">F601</f>
        <v>#REF!</v>
      </c>
      <c r="F601" s="99" t="e">
        <f>#REF!</f>
        <v>#REF!</v>
      </c>
      <c r="G601" s="116">
        <v>0.1</v>
      </c>
      <c r="H601" s="112" t="s">
        <v>731</v>
      </c>
    </row>
    <row r="602" spans="1:8" ht="23.25" customHeight="1">
      <c r="A602" s="161"/>
      <c r="C602" s="990"/>
      <c r="D602" s="282" t="s">
        <v>761</v>
      </c>
      <c r="E602" s="99" t="e">
        <f t="shared" si="14"/>
        <v>#REF!</v>
      </c>
      <c r="F602" s="99" t="e">
        <f>#REF!</f>
        <v>#REF!</v>
      </c>
      <c r="G602" s="116">
        <v>0.1</v>
      </c>
      <c r="H602" s="112" t="s">
        <v>731</v>
      </c>
    </row>
    <row r="603" spans="1:8" ht="23.25" customHeight="1">
      <c r="A603" s="161"/>
      <c r="C603" s="990"/>
      <c r="D603" s="282" t="s">
        <v>762</v>
      </c>
      <c r="E603" s="99" t="e">
        <f t="shared" si="14"/>
        <v>#REF!</v>
      </c>
      <c r="F603" s="99" t="e">
        <f>#REF!</f>
        <v>#REF!</v>
      </c>
      <c r="G603" s="116">
        <v>0.1</v>
      </c>
      <c r="H603" s="112" t="s">
        <v>731</v>
      </c>
    </row>
    <row r="604" spans="1:8" ht="23.25" customHeight="1">
      <c r="A604" s="161"/>
      <c r="C604" s="990"/>
      <c r="D604" s="282" t="s">
        <v>763</v>
      </c>
      <c r="E604" s="99" t="e">
        <f t="shared" si="14"/>
        <v>#REF!</v>
      </c>
      <c r="F604" s="99" t="e">
        <f>#REF!</f>
        <v>#REF!</v>
      </c>
      <c r="G604" s="116">
        <v>0.1</v>
      </c>
      <c r="H604" s="112" t="s">
        <v>731</v>
      </c>
    </row>
    <row r="605" spans="1:8" ht="23.25" customHeight="1">
      <c r="A605" s="161"/>
      <c r="C605" s="990"/>
      <c r="D605" s="282" t="s">
        <v>764</v>
      </c>
      <c r="E605" s="99" t="e">
        <f t="shared" si="14"/>
        <v>#REF!</v>
      </c>
      <c r="F605" s="99" t="e">
        <f>#REF!</f>
        <v>#REF!</v>
      </c>
      <c r="G605" s="116">
        <v>0.1</v>
      </c>
      <c r="H605" s="112" t="s">
        <v>731</v>
      </c>
    </row>
    <row r="606" spans="1:8" ht="23.25" customHeight="1">
      <c r="A606" s="161"/>
      <c r="C606" s="990"/>
      <c r="D606" s="282" t="s">
        <v>765</v>
      </c>
      <c r="E606" s="99" t="e">
        <f t="shared" si="14"/>
        <v>#REF!</v>
      </c>
      <c r="F606" s="99" t="e">
        <f>#REF!</f>
        <v>#REF!</v>
      </c>
      <c r="G606" s="116">
        <v>0.1</v>
      </c>
      <c r="H606" s="112" t="s">
        <v>731</v>
      </c>
    </row>
    <row r="607" spans="1:8" ht="23.25" customHeight="1">
      <c r="A607" s="161"/>
      <c r="C607" s="990"/>
      <c r="D607" s="282" t="s">
        <v>766</v>
      </c>
      <c r="E607" s="99" t="e">
        <f t="shared" si="14"/>
        <v>#REF!</v>
      </c>
      <c r="F607" s="99" t="e">
        <f>#REF!</f>
        <v>#REF!</v>
      </c>
      <c r="G607" s="116">
        <v>0.1</v>
      </c>
      <c r="H607" s="112" t="s">
        <v>731</v>
      </c>
    </row>
    <row r="608" spans="1:8" ht="23.25" customHeight="1">
      <c r="A608" s="161"/>
      <c r="C608" s="990"/>
      <c r="D608" s="282" t="s">
        <v>767</v>
      </c>
      <c r="E608" s="99" t="e">
        <f t="shared" si="14"/>
        <v>#REF!</v>
      </c>
      <c r="F608" s="99" t="e">
        <f>#REF!</f>
        <v>#REF!</v>
      </c>
      <c r="G608" s="116">
        <v>0.1</v>
      </c>
      <c r="H608" s="112" t="s">
        <v>731</v>
      </c>
    </row>
    <row r="609" spans="1:9" ht="23.25" customHeight="1">
      <c r="A609" s="161"/>
      <c r="C609" s="991" t="s">
        <v>742</v>
      </c>
      <c r="D609" s="282" t="s">
        <v>768</v>
      </c>
      <c r="E609" s="99" t="e">
        <f t="shared" si="14"/>
        <v>#REF!</v>
      </c>
      <c r="F609" s="99" t="e">
        <f>#REF!</f>
        <v>#REF!</v>
      </c>
      <c r="G609" s="116">
        <v>0.1</v>
      </c>
      <c r="H609" s="112" t="s">
        <v>731</v>
      </c>
    </row>
    <row r="610" spans="1:9" ht="23.25" customHeight="1">
      <c r="A610" s="161"/>
      <c r="C610" s="992"/>
      <c r="D610" s="282" t="s">
        <v>769</v>
      </c>
      <c r="E610" s="99" t="e">
        <f t="shared" si="14"/>
        <v>#REF!</v>
      </c>
      <c r="F610" s="99" t="e">
        <f>#REF!</f>
        <v>#REF!</v>
      </c>
      <c r="G610" s="116">
        <v>0.1</v>
      </c>
      <c r="H610" s="112" t="s">
        <v>731</v>
      </c>
    </row>
    <row r="611" spans="1:9" ht="23.25" customHeight="1">
      <c r="A611" s="161"/>
      <c r="C611" s="991" t="s">
        <v>747</v>
      </c>
      <c r="D611" s="282" t="s">
        <v>770</v>
      </c>
      <c r="E611" s="99" t="e">
        <f t="shared" si="14"/>
        <v>#REF!</v>
      </c>
      <c r="F611" s="99" t="e">
        <f>#REF!</f>
        <v>#REF!</v>
      </c>
      <c r="G611" s="116">
        <v>1.2</v>
      </c>
      <c r="H611" s="119" t="s">
        <v>771</v>
      </c>
    </row>
    <row r="612" spans="1:9" ht="23.25" customHeight="1">
      <c r="A612" s="161"/>
      <c r="C612" s="993"/>
      <c r="D612" s="282" t="s">
        <v>772</v>
      </c>
      <c r="E612" s="99" t="e">
        <f t="shared" si="14"/>
        <v>#REF!</v>
      </c>
      <c r="F612" s="99" t="e">
        <f>#REF!</f>
        <v>#REF!</v>
      </c>
      <c r="G612" s="116">
        <v>1.2</v>
      </c>
      <c r="H612" s="119" t="s">
        <v>773</v>
      </c>
    </row>
    <row r="613" spans="1:9" ht="23.25" customHeight="1">
      <c r="A613" s="161"/>
      <c r="C613" s="991" t="s">
        <v>749</v>
      </c>
      <c r="D613" s="282" t="s">
        <v>774</v>
      </c>
      <c r="E613" s="99" t="e">
        <f t="shared" si="14"/>
        <v>#REF!</v>
      </c>
      <c r="F613" s="99" t="e">
        <f>#REF!</f>
        <v>#REF!</v>
      </c>
      <c r="G613" s="116">
        <v>1.2</v>
      </c>
      <c r="H613" s="119" t="s">
        <v>775</v>
      </c>
    </row>
    <row r="614" spans="1:9" ht="23.25" customHeight="1">
      <c r="A614" s="161"/>
      <c r="C614" s="992"/>
      <c r="D614" s="290" t="s">
        <v>805</v>
      </c>
      <c r="E614" s="115" t="e">
        <f>IF(F614=0,"",F614)</f>
        <v>#REF!</v>
      </c>
      <c r="F614" s="146" t="e">
        <f>#REF!</f>
        <v>#REF!</v>
      </c>
      <c r="G614" s="116" t="s">
        <v>1001</v>
      </c>
      <c r="H614" s="119"/>
      <c r="I614" s="225"/>
    </row>
    <row r="615" spans="1:9" ht="23.25" customHeight="1">
      <c r="A615" s="161"/>
      <c r="C615" s="990" t="s">
        <v>776</v>
      </c>
      <c r="D615" s="282" t="s">
        <v>777</v>
      </c>
      <c r="E615" s="99" t="e">
        <f t="shared" si="14"/>
        <v>#REF!</v>
      </c>
      <c r="F615" s="99" t="e">
        <f>#REF!</f>
        <v>#REF!</v>
      </c>
      <c r="G615" s="116">
        <v>1.2</v>
      </c>
      <c r="H615" s="119" t="s">
        <v>748</v>
      </c>
    </row>
    <row r="616" spans="1:9" ht="23.25" customHeight="1">
      <c r="A616" s="161"/>
      <c r="C616" s="990"/>
      <c r="D616" s="291" t="s">
        <v>778</v>
      </c>
      <c r="E616" s="99" t="e">
        <f t="shared" si="14"/>
        <v>#REF!</v>
      </c>
      <c r="F616" s="102" t="e">
        <f>#REF!</f>
        <v>#REF!</v>
      </c>
      <c r="G616" s="116">
        <v>0.1</v>
      </c>
      <c r="H616" s="112" t="s">
        <v>731</v>
      </c>
    </row>
    <row r="617" spans="1:9" ht="23.25" customHeight="1">
      <c r="A617" s="161"/>
      <c r="C617" s="990"/>
      <c r="D617" s="291" t="s">
        <v>779</v>
      </c>
      <c r="E617" s="99" t="e">
        <f t="shared" si="14"/>
        <v>#REF!</v>
      </c>
      <c r="F617" s="102" t="e">
        <f>#REF!</f>
        <v>#REF!</v>
      </c>
      <c r="G617" s="116">
        <v>0.1</v>
      </c>
      <c r="H617" s="112" t="s">
        <v>731</v>
      </c>
    </row>
    <row r="618" spans="1:9" ht="23.25" customHeight="1">
      <c r="A618" s="161"/>
      <c r="C618" s="990"/>
      <c r="D618" s="282" t="s">
        <v>780</v>
      </c>
      <c r="E618" s="99" t="e">
        <f t="shared" si="14"/>
        <v>#REF!</v>
      </c>
      <c r="F618" s="102" t="e">
        <f>#REF!</f>
        <v>#REF!</v>
      </c>
      <c r="G618" s="116">
        <v>0.1</v>
      </c>
      <c r="H618" s="112" t="s">
        <v>731</v>
      </c>
    </row>
    <row r="619" spans="1:9" ht="23.25" customHeight="1">
      <c r="A619" s="161"/>
      <c r="C619" s="990"/>
      <c r="D619" s="283" t="s">
        <v>781</v>
      </c>
      <c r="E619" s="99" t="e">
        <f t="shared" si="14"/>
        <v>#REF!</v>
      </c>
      <c r="F619" s="102" t="e">
        <f>#REF!</f>
        <v>#REF!</v>
      </c>
      <c r="G619" s="116">
        <v>0.1</v>
      </c>
      <c r="H619" s="112" t="s">
        <v>731</v>
      </c>
    </row>
    <row r="620" spans="1:9" ht="23.25" customHeight="1">
      <c r="A620" s="161"/>
      <c r="C620" s="990"/>
      <c r="D620" s="283" t="s">
        <v>782</v>
      </c>
      <c r="E620" s="99" t="e">
        <f t="shared" si="14"/>
        <v>#REF!</v>
      </c>
      <c r="F620" s="102" t="e">
        <f>#REF!</f>
        <v>#REF!</v>
      </c>
      <c r="G620" s="116">
        <v>0.1</v>
      </c>
      <c r="H620" s="112" t="s">
        <v>731</v>
      </c>
    </row>
    <row r="621" spans="1:9" ht="23.25" customHeight="1">
      <c r="A621" s="161"/>
      <c r="C621" s="990"/>
      <c r="D621" s="282" t="s">
        <v>783</v>
      </c>
      <c r="E621" s="99" t="e">
        <f t="shared" si="14"/>
        <v>#REF!</v>
      </c>
      <c r="F621" s="102" t="e">
        <f>#REF!</f>
        <v>#REF!</v>
      </c>
      <c r="G621" s="116">
        <v>0.1</v>
      </c>
      <c r="H621" s="112" t="s">
        <v>731</v>
      </c>
    </row>
    <row r="622" spans="1:9" ht="23.25" customHeight="1">
      <c r="A622" s="161"/>
      <c r="C622" s="990"/>
      <c r="D622" s="282" t="s">
        <v>784</v>
      </c>
      <c r="E622" s="99" t="e">
        <f t="shared" si="14"/>
        <v>#REF!</v>
      </c>
      <c r="F622" s="102" t="e">
        <f>#REF!</f>
        <v>#REF!</v>
      </c>
      <c r="G622" s="116">
        <v>0.1</v>
      </c>
      <c r="H622" s="112" t="s">
        <v>731</v>
      </c>
    </row>
    <row r="623" spans="1:9" ht="23.25" customHeight="1">
      <c r="A623" s="161"/>
      <c r="C623" s="990"/>
      <c r="D623" s="282" t="s">
        <v>785</v>
      </c>
      <c r="E623" s="115" t="e">
        <f>IF(F623=0,"",F623)</f>
        <v>#REF!</v>
      </c>
      <c r="F623" s="166" t="e">
        <f>#REF!</f>
        <v>#REF!</v>
      </c>
      <c r="G623" s="120" t="s">
        <v>319</v>
      </c>
      <c r="H623" s="112"/>
    </row>
    <row r="624" spans="1:9" ht="23.25" customHeight="1">
      <c r="A624" s="163" t="s">
        <v>990</v>
      </c>
      <c r="B624" s="156">
        <v>1</v>
      </c>
      <c r="C624" s="987" t="s">
        <v>740</v>
      </c>
      <c r="D624" s="290" t="s">
        <v>786</v>
      </c>
      <c r="E624" s="167" t="e">
        <f>F624</f>
        <v>#REF!</v>
      </c>
      <c r="F624" s="167" t="e">
        <f>#REF!</f>
        <v>#REF!</v>
      </c>
      <c r="G624" s="157">
        <v>0.1</v>
      </c>
      <c r="H624" s="158" t="s">
        <v>731</v>
      </c>
    </row>
    <row r="625" spans="1:8" ht="23.25" customHeight="1">
      <c r="A625" s="163"/>
      <c r="B625" s="156">
        <v>2</v>
      </c>
      <c r="C625" s="988"/>
      <c r="D625" s="290" t="s">
        <v>787</v>
      </c>
      <c r="E625" s="167" t="e">
        <f t="shared" ref="E625:E651" si="15">F625</f>
        <v>#REF!</v>
      </c>
      <c r="F625" s="167" t="e">
        <f>#REF!</f>
        <v>#REF!</v>
      </c>
      <c r="G625" s="157">
        <v>0.1</v>
      </c>
      <c r="H625" s="158" t="s">
        <v>731</v>
      </c>
    </row>
    <row r="626" spans="1:8" ht="23.25" customHeight="1">
      <c r="A626" s="163"/>
      <c r="B626" s="156">
        <v>3</v>
      </c>
      <c r="C626" s="988"/>
      <c r="D626" s="290" t="s">
        <v>788</v>
      </c>
      <c r="E626" s="167" t="e">
        <f t="shared" si="15"/>
        <v>#REF!</v>
      </c>
      <c r="F626" s="167" t="e">
        <f>#REF!</f>
        <v>#REF!</v>
      </c>
      <c r="G626" s="157">
        <v>0.1</v>
      </c>
      <c r="H626" s="158" t="s">
        <v>731</v>
      </c>
    </row>
    <row r="627" spans="1:8" ht="23.25" customHeight="1">
      <c r="A627" s="163"/>
      <c r="B627" s="156">
        <v>4</v>
      </c>
      <c r="C627" s="989"/>
      <c r="D627" s="290" t="s">
        <v>789</v>
      </c>
      <c r="E627" s="115" t="e">
        <f>IF(F627=0,"",F627)</f>
        <v>#REF!</v>
      </c>
      <c r="F627" s="168" t="e">
        <f>#REF!</f>
        <v>#REF!</v>
      </c>
      <c r="G627" s="157" t="s">
        <v>319</v>
      </c>
      <c r="H627" s="158"/>
    </row>
    <row r="628" spans="1:8" ht="23.25" customHeight="1">
      <c r="A628" s="163"/>
      <c r="B628" s="156">
        <v>5</v>
      </c>
      <c r="C628" s="987" t="s">
        <v>742</v>
      </c>
      <c r="D628" s="292" t="s">
        <v>790</v>
      </c>
      <c r="E628" s="167" t="e">
        <f t="shared" si="15"/>
        <v>#REF!</v>
      </c>
      <c r="F628" s="169" t="e">
        <f>#REF!</f>
        <v>#REF!</v>
      </c>
      <c r="G628" s="157">
        <v>0.1</v>
      </c>
      <c r="H628" s="158" t="s">
        <v>731</v>
      </c>
    </row>
    <row r="629" spans="1:8" ht="23.25" customHeight="1">
      <c r="A629" s="163"/>
      <c r="B629" s="156">
        <v>6</v>
      </c>
      <c r="C629" s="988"/>
      <c r="D629" s="292" t="s">
        <v>791</v>
      </c>
      <c r="E629" s="167" t="e">
        <f t="shared" si="15"/>
        <v>#REF!</v>
      </c>
      <c r="F629" s="169" t="e">
        <f>#REF!</f>
        <v>#REF!</v>
      </c>
      <c r="G629" s="157">
        <v>0.1</v>
      </c>
      <c r="H629" s="158" t="s">
        <v>731</v>
      </c>
    </row>
    <row r="630" spans="1:8" ht="23.25" customHeight="1">
      <c r="A630" s="163"/>
      <c r="B630" s="156">
        <v>7</v>
      </c>
      <c r="C630" s="988"/>
      <c r="D630" s="290" t="s">
        <v>792</v>
      </c>
      <c r="E630" s="167" t="e">
        <f t="shared" si="15"/>
        <v>#REF!</v>
      </c>
      <c r="F630" s="169" t="e">
        <f>#REF!</f>
        <v>#REF!</v>
      </c>
      <c r="G630" s="157">
        <v>0.1</v>
      </c>
      <c r="H630" s="158" t="s">
        <v>731</v>
      </c>
    </row>
    <row r="631" spans="1:8" ht="23.25" customHeight="1">
      <c r="A631" s="163"/>
      <c r="B631" s="156">
        <v>8</v>
      </c>
      <c r="C631" s="989"/>
      <c r="D631" s="293" t="s">
        <v>793</v>
      </c>
      <c r="E631" s="115" t="e">
        <f>IF(F631=0,"",F631)</f>
        <v>#REF!</v>
      </c>
      <c r="F631" s="170" t="e">
        <f>#REF!</f>
        <v>#REF!</v>
      </c>
      <c r="G631" s="157" t="s">
        <v>319</v>
      </c>
      <c r="H631" s="158"/>
    </row>
    <row r="632" spans="1:8" ht="23.25" customHeight="1">
      <c r="A632" s="163"/>
      <c r="B632" s="156">
        <v>9</v>
      </c>
      <c r="C632" s="987" t="s">
        <v>747</v>
      </c>
      <c r="D632" s="290" t="s">
        <v>794</v>
      </c>
      <c r="E632" s="167" t="e">
        <f t="shared" si="15"/>
        <v>#REF!</v>
      </c>
      <c r="F632" s="167" t="e">
        <f>#REF!</f>
        <v>#REF!</v>
      </c>
      <c r="G632" s="157">
        <v>0.1</v>
      </c>
      <c r="H632" s="158" t="s">
        <v>731</v>
      </c>
    </row>
    <row r="633" spans="1:8" ht="23.25" customHeight="1">
      <c r="A633" s="163"/>
      <c r="B633" s="156">
        <v>10</v>
      </c>
      <c r="C633" s="988"/>
      <c r="D633" s="290" t="s">
        <v>795</v>
      </c>
      <c r="E633" s="167" t="e">
        <f t="shared" si="15"/>
        <v>#REF!</v>
      </c>
      <c r="F633" s="167" t="e">
        <f>#REF!</f>
        <v>#REF!</v>
      </c>
      <c r="G633" s="157">
        <v>0.1</v>
      </c>
      <c r="H633" s="158" t="s">
        <v>731</v>
      </c>
    </row>
    <row r="634" spans="1:8" ht="23.25" customHeight="1">
      <c r="A634" s="163"/>
      <c r="B634" s="156">
        <v>11</v>
      </c>
      <c r="C634" s="989"/>
      <c r="D634" s="290" t="s">
        <v>796</v>
      </c>
      <c r="E634" s="115" t="e">
        <f>IF(#REF!="","",F634)</f>
        <v>#REF!</v>
      </c>
      <c r="F634" s="167" t="e">
        <f>#REF!</f>
        <v>#REF!</v>
      </c>
      <c r="G634" s="157" t="s">
        <v>278</v>
      </c>
      <c r="H634" s="162"/>
    </row>
    <row r="635" spans="1:8" ht="23.25" customHeight="1">
      <c r="A635" s="163"/>
      <c r="B635" s="156">
        <v>12</v>
      </c>
      <c r="C635" s="987" t="s">
        <v>749</v>
      </c>
      <c r="D635" s="290" t="s">
        <v>797</v>
      </c>
      <c r="E635" s="167" t="e">
        <f t="shared" si="15"/>
        <v>#REF!</v>
      </c>
      <c r="F635" s="167" t="e">
        <f>#REF!</f>
        <v>#REF!</v>
      </c>
      <c r="G635" s="157">
        <v>0.1</v>
      </c>
      <c r="H635" s="158" t="s">
        <v>731</v>
      </c>
    </row>
    <row r="636" spans="1:8" ht="23.25" customHeight="1">
      <c r="A636" s="163"/>
      <c r="B636" s="156">
        <v>13</v>
      </c>
      <c r="C636" s="988"/>
      <c r="D636" s="290" t="s">
        <v>798</v>
      </c>
      <c r="E636" s="167" t="e">
        <f t="shared" si="15"/>
        <v>#REF!</v>
      </c>
      <c r="F636" s="167" t="e">
        <f>#REF!</f>
        <v>#REF!</v>
      </c>
      <c r="G636" s="157">
        <v>0.1</v>
      </c>
      <c r="H636" s="158" t="s">
        <v>731</v>
      </c>
    </row>
    <row r="637" spans="1:8" ht="23.25" customHeight="1">
      <c r="A637" s="163"/>
      <c r="B637" s="156">
        <v>14</v>
      </c>
      <c r="C637" s="989"/>
      <c r="D637" s="290" t="s">
        <v>796</v>
      </c>
      <c r="E637" s="115" t="e">
        <f>IF(#REF!="","",F637)</f>
        <v>#REF!</v>
      </c>
      <c r="F637" s="167" t="e">
        <f>#REF!</f>
        <v>#REF!</v>
      </c>
      <c r="G637" s="157" t="s">
        <v>278</v>
      </c>
      <c r="H637" s="158"/>
    </row>
    <row r="638" spans="1:8" ht="23.25" customHeight="1">
      <c r="A638" s="163"/>
      <c r="B638" s="156">
        <v>15</v>
      </c>
      <c r="C638" s="987" t="s">
        <v>799</v>
      </c>
      <c r="D638" s="290" t="s">
        <v>800</v>
      </c>
      <c r="E638" s="167" t="e">
        <f t="shared" si="15"/>
        <v>#REF!</v>
      </c>
      <c r="F638" s="167" t="e">
        <f>#REF!</f>
        <v>#REF!</v>
      </c>
      <c r="G638" s="157">
        <v>1.2</v>
      </c>
      <c r="H638" s="162" t="s">
        <v>771</v>
      </c>
    </row>
    <row r="639" spans="1:8" ht="23.25" customHeight="1">
      <c r="A639" s="163"/>
      <c r="B639" s="156">
        <v>16</v>
      </c>
      <c r="C639" s="988"/>
      <c r="D639" s="290" t="s">
        <v>801</v>
      </c>
      <c r="E639" s="167" t="e">
        <f t="shared" si="15"/>
        <v>#REF!</v>
      </c>
      <c r="F639" s="167" t="e">
        <f>#REF!</f>
        <v>#REF!</v>
      </c>
      <c r="G639" s="157">
        <v>1.2</v>
      </c>
      <c r="H639" s="162" t="s">
        <v>771</v>
      </c>
    </row>
    <row r="640" spans="1:8" ht="23.25" customHeight="1">
      <c r="A640" s="163"/>
      <c r="B640" s="156">
        <v>17</v>
      </c>
      <c r="C640" s="989"/>
      <c r="D640" s="290" t="s">
        <v>802</v>
      </c>
      <c r="E640" s="167" t="e">
        <f t="shared" si="15"/>
        <v>#REF!</v>
      </c>
      <c r="F640" s="167" t="e">
        <f>#REF!</f>
        <v>#REF!</v>
      </c>
      <c r="G640" s="157">
        <v>1.2</v>
      </c>
      <c r="H640" s="162" t="s">
        <v>771</v>
      </c>
    </row>
    <row r="641" spans="1:8" ht="23.25" customHeight="1">
      <c r="A641" s="163"/>
      <c r="B641" s="156">
        <v>18</v>
      </c>
      <c r="C641" s="987" t="s">
        <v>803</v>
      </c>
      <c r="D641" s="290" t="s">
        <v>804</v>
      </c>
      <c r="E641" s="167" t="e">
        <f t="shared" si="15"/>
        <v>#REF!</v>
      </c>
      <c r="F641" s="167" t="e">
        <f>#REF!</f>
        <v>#REF!</v>
      </c>
      <c r="G641" s="157">
        <v>1.2</v>
      </c>
      <c r="H641" s="162" t="s">
        <v>775</v>
      </c>
    </row>
    <row r="642" spans="1:8" ht="23.25" customHeight="1">
      <c r="A642" s="163"/>
      <c r="B642" s="156">
        <v>19</v>
      </c>
      <c r="C642" s="989"/>
      <c r="D642" s="290" t="s">
        <v>805</v>
      </c>
      <c r="E642" s="115" t="e">
        <f>IF(F642=0,"",F642)</f>
        <v>#REF!</v>
      </c>
      <c r="F642" s="168" t="e">
        <f>#REF!</f>
        <v>#REF!</v>
      </c>
      <c r="G642" s="157" t="s">
        <v>319</v>
      </c>
      <c r="H642" s="158"/>
    </row>
    <row r="643" spans="1:8" ht="23.25" customHeight="1">
      <c r="A643" s="163"/>
      <c r="B643" s="156">
        <v>20</v>
      </c>
      <c r="C643" s="987" t="s">
        <v>776</v>
      </c>
      <c r="D643" s="290" t="s">
        <v>806</v>
      </c>
      <c r="E643" s="167" t="e">
        <f t="shared" si="15"/>
        <v>#REF!</v>
      </c>
      <c r="F643" s="167" t="e">
        <f>#REF!</f>
        <v>#REF!</v>
      </c>
      <c r="G643" s="157">
        <v>1.2</v>
      </c>
      <c r="H643" s="162" t="s">
        <v>748</v>
      </c>
    </row>
    <row r="644" spans="1:8" ht="23.25" customHeight="1">
      <c r="A644" s="163"/>
      <c r="B644" s="156">
        <v>21</v>
      </c>
      <c r="C644" s="988"/>
      <c r="D644" s="292" t="s">
        <v>807</v>
      </c>
      <c r="E644" s="167" t="e">
        <f t="shared" si="15"/>
        <v>#REF!</v>
      </c>
      <c r="F644" s="169" t="e">
        <f>#REF!</f>
        <v>#REF!</v>
      </c>
      <c r="G644" s="157">
        <v>0.1</v>
      </c>
      <c r="H644" s="158" t="s">
        <v>731</v>
      </c>
    </row>
    <row r="645" spans="1:8" ht="23.25" customHeight="1">
      <c r="A645" s="163"/>
      <c r="B645" s="156">
        <v>22</v>
      </c>
      <c r="C645" s="988"/>
      <c r="D645" s="292" t="s">
        <v>808</v>
      </c>
      <c r="E645" s="167" t="e">
        <f t="shared" si="15"/>
        <v>#REF!</v>
      </c>
      <c r="F645" s="169" t="e">
        <f>#REF!</f>
        <v>#REF!</v>
      </c>
      <c r="G645" s="157">
        <v>0.1</v>
      </c>
      <c r="H645" s="158" t="s">
        <v>731</v>
      </c>
    </row>
    <row r="646" spans="1:8" ht="23.25" customHeight="1">
      <c r="A646" s="163"/>
      <c r="B646" s="156">
        <v>23</v>
      </c>
      <c r="C646" s="988"/>
      <c r="D646" s="292" t="s">
        <v>809</v>
      </c>
      <c r="E646" s="167" t="e">
        <f t="shared" si="15"/>
        <v>#REF!</v>
      </c>
      <c r="F646" s="169" t="e">
        <f>#REF!</f>
        <v>#REF!</v>
      </c>
      <c r="G646" s="157">
        <v>0.1</v>
      </c>
      <c r="H646" s="158" t="s">
        <v>731</v>
      </c>
    </row>
    <row r="647" spans="1:8" ht="23.25" customHeight="1">
      <c r="A647" s="163"/>
      <c r="B647" s="156">
        <v>24</v>
      </c>
      <c r="C647" s="988"/>
      <c r="D647" s="292" t="s">
        <v>782</v>
      </c>
      <c r="E647" s="167" t="e">
        <f t="shared" si="15"/>
        <v>#REF!</v>
      </c>
      <c r="F647" s="169" t="e">
        <f>#REF!</f>
        <v>#REF!</v>
      </c>
      <c r="G647" s="157">
        <v>0.1</v>
      </c>
      <c r="H647" s="158" t="s">
        <v>731</v>
      </c>
    </row>
    <row r="648" spans="1:8" ht="23.25" customHeight="1">
      <c r="A648" s="163"/>
      <c r="B648" s="156">
        <v>25</v>
      </c>
      <c r="C648" s="988"/>
      <c r="D648" s="290" t="s">
        <v>783</v>
      </c>
      <c r="E648" s="167" t="e">
        <f t="shared" si="15"/>
        <v>#REF!</v>
      </c>
      <c r="F648" s="169" t="e">
        <f>#REF!</f>
        <v>#REF!</v>
      </c>
      <c r="G648" s="157">
        <v>0.1</v>
      </c>
      <c r="H648" s="158" t="s">
        <v>731</v>
      </c>
    </row>
    <row r="649" spans="1:8" ht="23.25" customHeight="1">
      <c r="A649" s="163"/>
      <c r="B649" s="156">
        <v>26</v>
      </c>
      <c r="C649" s="988"/>
      <c r="D649" s="290" t="s">
        <v>784</v>
      </c>
      <c r="E649" s="167" t="e">
        <f t="shared" si="15"/>
        <v>#REF!</v>
      </c>
      <c r="F649" s="169" t="e">
        <f>#REF!</f>
        <v>#REF!</v>
      </c>
      <c r="G649" s="157">
        <v>0.1</v>
      </c>
      <c r="H649" s="158" t="s">
        <v>731</v>
      </c>
    </row>
    <row r="650" spans="1:8" ht="23.25" customHeight="1">
      <c r="A650" s="163"/>
      <c r="B650" s="156">
        <v>27</v>
      </c>
      <c r="C650" s="989"/>
      <c r="D650" s="290" t="s">
        <v>785</v>
      </c>
      <c r="E650" s="115" t="e">
        <f>IF(F650=0,"",F650)</f>
        <v>#REF!</v>
      </c>
      <c r="F650" s="168" t="e">
        <f>#REF!</f>
        <v>#REF!</v>
      </c>
      <c r="G650" s="156" t="s">
        <v>319</v>
      </c>
      <c r="H650" s="158"/>
    </row>
    <row r="651" spans="1:8" ht="23.25" customHeight="1">
      <c r="A651" s="159" t="s">
        <v>989</v>
      </c>
      <c r="B651" s="156">
        <v>1</v>
      </c>
      <c r="C651" s="139"/>
      <c r="D651" s="294" t="s">
        <v>811</v>
      </c>
      <c r="E651" s="167" t="e">
        <f t="shared" si="15"/>
        <v>#REF!</v>
      </c>
      <c r="F651" s="171" t="e">
        <f>#REF!</f>
        <v>#REF!</v>
      </c>
      <c r="G651" s="157" t="s">
        <v>812</v>
      </c>
      <c r="H651" s="158" t="s">
        <v>813</v>
      </c>
    </row>
    <row r="652" spans="1:8" ht="23.25" customHeight="1">
      <c r="A652" s="159"/>
      <c r="B652" s="156">
        <v>2</v>
      </c>
      <c r="C652" s="164" t="s">
        <v>814</v>
      </c>
      <c r="D652" s="294" t="s">
        <v>815</v>
      </c>
      <c r="E652" s="172" t="e">
        <f>IF(F652=0,"",F652)</f>
        <v>#REF!</v>
      </c>
      <c r="F652" s="173" t="e">
        <f>#REF!</f>
        <v>#REF!</v>
      </c>
      <c r="G652" s="156" t="s">
        <v>319</v>
      </c>
      <c r="H652" s="162"/>
    </row>
    <row r="653" spans="1:8" ht="23.25" customHeight="1">
      <c r="A653" s="159"/>
      <c r="B653" s="156">
        <v>3</v>
      </c>
      <c r="C653" s="164" t="s">
        <v>816</v>
      </c>
      <c r="D653" s="294" t="s">
        <v>817</v>
      </c>
      <c r="E653" s="172" t="e">
        <f>IF(F653=0,"",F653)</f>
        <v>#REF!</v>
      </c>
      <c r="F653" s="173" t="e">
        <f>#REF!</f>
        <v>#REF!</v>
      </c>
      <c r="G653" s="156" t="s">
        <v>319</v>
      </c>
      <c r="H653" s="162"/>
    </row>
    <row r="654" spans="1:8" ht="23.25" customHeight="1">
      <c r="A654" s="159"/>
      <c r="B654" s="156">
        <v>4</v>
      </c>
      <c r="C654" s="164" t="s">
        <v>818</v>
      </c>
      <c r="D654" s="294" t="s">
        <v>819</v>
      </c>
      <c r="E654" s="172" t="e">
        <f>IF(#REF!="","",F654)</f>
        <v>#REF!</v>
      </c>
      <c r="F654" s="174" t="e">
        <f>#REF!</f>
        <v>#REF!</v>
      </c>
      <c r="G654" s="156" t="s">
        <v>278</v>
      </c>
      <c r="H654" s="162" t="s">
        <v>864</v>
      </c>
    </row>
    <row r="655" spans="1:8" ht="23.25" customHeight="1">
      <c r="A655" s="159"/>
      <c r="B655" s="156">
        <v>5</v>
      </c>
      <c r="C655" s="139"/>
      <c r="D655" s="294" t="s">
        <v>820</v>
      </c>
      <c r="E655" s="167" t="e">
        <f t="shared" ref="E655" si="16">F655</f>
        <v>#REF!</v>
      </c>
      <c r="F655" s="171" t="e">
        <f>#REF!</f>
        <v>#REF!</v>
      </c>
      <c r="G655" s="157" t="s">
        <v>812</v>
      </c>
      <c r="H655" s="158" t="s">
        <v>813</v>
      </c>
    </row>
    <row r="656" spans="1:8" ht="23.25" customHeight="1">
      <c r="A656" s="159"/>
      <c r="B656" s="156">
        <v>6</v>
      </c>
      <c r="C656" s="164" t="s">
        <v>814</v>
      </c>
      <c r="D656" s="294" t="s">
        <v>821</v>
      </c>
      <c r="E656" s="172" t="e">
        <f>IF(F656=0,"",F656)</f>
        <v>#REF!</v>
      </c>
      <c r="F656" s="173" t="e">
        <f>#REF!</f>
        <v>#REF!</v>
      </c>
      <c r="G656" s="156" t="s">
        <v>319</v>
      </c>
      <c r="H656" s="162"/>
    </row>
    <row r="657" spans="1:8" ht="23.25" customHeight="1">
      <c r="A657" s="159"/>
      <c r="B657" s="156">
        <v>7</v>
      </c>
      <c r="C657" s="164" t="s">
        <v>816</v>
      </c>
      <c r="D657" s="294" t="s">
        <v>822</v>
      </c>
      <c r="E657" s="172" t="e">
        <f>IF(F657=0,"",F657)</f>
        <v>#REF!</v>
      </c>
      <c r="F657" s="173" t="e">
        <f>#REF!</f>
        <v>#REF!</v>
      </c>
      <c r="G657" s="156" t="s">
        <v>319</v>
      </c>
      <c r="H657" s="162"/>
    </row>
    <row r="658" spans="1:8" ht="23.25" customHeight="1">
      <c r="A658" s="159"/>
      <c r="B658" s="156">
        <v>8</v>
      </c>
      <c r="C658" s="164" t="s">
        <v>818</v>
      </c>
      <c r="D658" s="294" t="s">
        <v>823</v>
      </c>
      <c r="E658" s="172" t="e">
        <f>IF(F658=0,"",F658)</f>
        <v>#REF!</v>
      </c>
      <c r="F658" s="171" t="e">
        <f>#REF!</f>
        <v>#REF!</v>
      </c>
      <c r="G658" s="156" t="s">
        <v>319</v>
      </c>
      <c r="H658" s="162"/>
    </row>
    <row r="659" spans="1:8" ht="23.25" customHeight="1">
      <c r="A659" s="159"/>
      <c r="B659" s="156">
        <v>9</v>
      </c>
      <c r="C659" s="139"/>
      <c r="D659" s="294" t="s">
        <v>824</v>
      </c>
      <c r="E659" s="167" t="e">
        <f t="shared" ref="E659" si="17">F659</f>
        <v>#REF!</v>
      </c>
      <c r="F659" s="171" t="e">
        <f>#REF!</f>
        <v>#REF!</v>
      </c>
      <c r="G659" s="157" t="s">
        <v>812</v>
      </c>
      <c r="H659" s="158" t="s">
        <v>813</v>
      </c>
    </row>
    <row r="660" spans="1:8" ht="23.25" customHeight="1">
      <c r="A660" s="159"/>
      <c r="B660" s="156">
        <v>10</v>
      </c>
      <c r="C660" s="164" t="s">
        <v>814</v>
      </c>
      <c r="D660" s="294" t="s">
        <v>825</v>
      </c>
      <c r="E660" s="172" t="e">
        <f>IF(F660=0,"",F660)</f>
        <v>#REF!</v>
      </c>
      <c r="F660" s="173" t="e">
        <f>#REF!</f>
        <v>#REF!</v>
      </c>
      <c r="G660" s="156" t="s">
        <v>319</v>
      </c>
      <c r="H660" s="162"/>
    </row>
    <row r="661" spans="1:8" ht="23.25" customHeight="1">
      <c r="A661" s="159"/>
      <c r="B661" s="156">
        <v>11</v>
      </c>
      <c r="C661" s="164" t="s">
        <v>816</v>
      </c>
      <c r="D661" s="294" t="s">
        <v>826</v>
      </c>
      <c r="E661" s="172" t="e">
        <f>IF(F661=0,"",F661)</f>
        <v>#REF!</v>
      </c>
      <c r="F661" s="173" t="e">
        <f>#REF!</f>
        <v>#REF!</v>
      </c>
      <c r="G661" s="156" t="s">
        <v>319</v>
      </c>
      <c r="H661" s="162"/>
    </row>
    <row r="662" spans="1:8" ht="23.25" customHeight="1">
      <c r="A662" s="159"/>
      <c r="B662" s="156">
        <v>12</v>
      </c>
      <c r="C662" s="164" t="s">
        <v>818</v>
      </c>
      <c r="D662" s="294" t="s">
        <v>827</v>
      </c>
      <c r="E662" s="172" t="e">
        <f>IF(#REF!="","",F662)</f>
        <v>#REF!</v>
      </c>
      <c r="F662" s="174" t="e">
        <f>#REF!</f>
        <v>#REF!</v>
      </c>
      <c r="G662" s="156" t="s">
        <v>278</v>
      </c>
      <c r="H662" s="162" t="s">
        <v>864</v>
      </c>
    </row>
    <row r="663" spans="1:8" ht="23.25" customHeight="1">
      <c r="A663" s="159"/>
      <c r="B663" s="156">
        <v>13</v>
      </c>
      <c r="C663" s="139"/>
      <c r="D663" s="294" t="s">
        <v>828</v>
      </c>
      <c r="E663" s="167" t="e">
        <f t="shared" ref="E663" si="18">F663</f>
        <v>#REF!</v>
      </c>
      <c r="F663" s="171" t="e">
        <f>#REF!</f>
        <v>#REF!</v>
      </c>
      <c r="G663" s="157" t="s">
        <v>812</v>
      </c>
      <c r="H663" s="158" t="s">
        <v>813</v>
      </c>
    </row>
    <row r="664" spans="1:8" ht="23.25" customHeight="1">
      <c r="A664" s="159"/>
      <c r="B664" s="156">
        <v>14</v>
      </c>
      <c r="C664" s="164" t="s">
        <v>814</v>
      </c>
      <c r="D664" s="294" t="s">
        <v>829</v>
      </c>
      <c r="E664" s="172" t="e">
        <f>IF(F664=0,"",F664)</f>
        <v>#REF!</v>
      </c>
      <c r="F664" s="173" t="e">
        <f>#REF!</f>
        <v>#REF!</v>
      </c>
      <c r="G664" s="156" t="s">
        <v>319</v>
      </c>
      <c r="H664" s="162"/>
    </row>
    <row r="665" spans="1:8" ht="23.25" customHeight="1">
      <c r="A665" s="159"/>
      <c r="B665" s="156">
        <v>15</v>
      </c>
      <c r="C665" s="164" t="s">
        <v>816</v>
      </c>
      <c r="D665" s="294" t="s">
        <v>830</v>
      </c>
      <c r="E665" s="172" t="e">
        <f>IF(F665=0,"",F665)</f>
        <v>#REF!</v>
      </c>
      <c r="F665" s="173" t="e">
        <f>#REF!</f>
        <v>#REF!</v>
      </c>
      <c r="G665" s="156" t="s">
        <v>319</v>
      </c>
      <c r="H665" s="162"/>
    </row>
    <row r="666" spans="1:8" ht="23.25" customHeight="1">
      <c r="A666" s="159"/>
      <c r="B666" s="156">
        <v>16</v>
      </c>
      <c r="C666" s="164" t="s">
        <v>818</v>
      </c>
      <c r="D666" s="294" t="s">
        <v>831</v>
      </c>
      <c r="E666" s="172" t="e">
        <f>IF(#REF!="","",F666)</f>
        <v>#REF!</v>
      </c>
      <c r="F666" s="171" t="e">
        <f>#REF!</f>
        <v>#REF!</v>
      </c>
      <c r="G666" s="156" t="s">
        <v>278</v>
      </c>
      <c r="H666" s="162" t="s">
        <v>864</v>
      </c>
    </row>
    <row r="667" spans="1:8" ht="23.25" customHeight="1">
      <c r="A667" s="159"/>
      <c r="B667" s="156">
        <v>17</v>
      </c>
      <c r="C667" s="139"/>
      <c r="D667" s="294" t="s">
        <v>832</v>
      </c>
      <c r="E667" s="167" t="e">
        <f t="shared" ref="E667" si="19">F667</f>
        <v>#REF!</v>
      </c>
      <c r="F667" s="171" t="e">
        <f>#REF!</f>
        <v>#REF!</v>
      </c>
      <c r="G667" s="157" t="s">
        <v>812</v>
      </c>
      <c r="H667" s="158" t="s">
        <v>813</v>
      </c>
    </row>
    <row r="668" spans="1:8" ht="23.25" customHeight="1">
      <c r="A668" s="159"/>
      <c r="B668" s="156">
        <v>18</v>
      </c>
      <c r="C668" s="164" t="s">
        <v>814</v>
      </c>
      <c r="D668" s="294" t="s">
        <v>833</v>
      </c>
      <c r="E668" s="172" t="e">
        <f>IF(F668=0,"",F668)</f>
        <v>#REF!</v>
      </c>
      <c r="F668" s="173" t="e">
        <f>#REF!</f>
        <v>#REF!</v>
      </c>
      <c r="G668" s="156" t="s">
        <v>319</v>
      </c>
      <c r="H668" s="162"/>
    </row>
    <row r="669" spans="1:8" ht="23.25" customHeight="1">
      <c r="A669" s="159"/>
      <c r="B669" s="156">
        <v>19</v>
      </c>
      <c r="C669" s="164" t="s">
        <v>816</v>
      </c>
      <c r="D669" s="294" t="s">
        <v>834</v>
      </c>
      <c r="E669" s="172" t="e">
        <f>IF(F669=0,"",F669)</f>
        <v>#REF!</v>
      </c>
      <c r="F669" s="173" t="e">
        <f>#REF!</f>
        <v>#REF!</v>
      </c>
      <c r="G669" s="156" t="s">
        <v>319</v>
      </c>
      <c r="H669" s="162"/>
    </row>
    <row r="670" spans="1:8" ht="23.25" customHeight="1">
      <c r="A670" s="159"/>
      <c r="B670" s="156">
        <v>20</v>
      </c>
      <c r="C670" s="164" t="s">
        <v>818</v>
      </c>
      <c r="D670" s="294" t="s">
        <v>835</v>
      </c>
      <c r="E670" s="172" t="e">
        <f>IF(#REF!="","",F670)</f>
        <v>#REF!</v>
      </c>
      <c r="F670" s="174" t="e">
        <f>#REF!</f>
        <v>#REF!</v>
      </c>
      <c r="G670" s="156" t="s">
        <v>278</v>
      </c>
      <c r="H670" s="162" t="s">
        <v>864</v>
      </c>
    </row>
    <row r="671" spans="1:8" ht="23.25" customHeight="1">
      <c r="A671" s="159"/>
      <c r="B671" s="156">
        <v>21</v>
      </c>
      <c r="C671" s="139"/>
      <c r="D671" s="294" t="s">
        <v>836</v>
      </c>
      <c r="E671" s="167" t="e">
        <f t="shared" ref="E671" si="20">F671</f>
        <v>#REF!</v>
      </c>
      <c r="F671" s="171" t="e">
        <f>#REF!</f>
        <v>#REF!</v>
      </c>
      <c r="G671" s="157" t="s">
        <v>812</v>
      </c>
      <c r="H671" s="158" t="s">
        <v>813</v>
      </c>
    </row>
    <row r="672" spans="1:8" ht="23.25" customHeight="1">
      <c r="A672" s="159"/>
      <c r="B672" s="156">
        <v>22</v>
      </c>
      <c r="C672" s="164" t="s">
        <v>814</v>
      </c>
      <c r="D672" s="294" t="s">
        <v>837</v>
      </c>
      <c r="E672" s="172" t="e">
        <f>IF(F672=0,"",F672)</f>
        <v>#REF!</v>
      </c>
      <c r="F672" s="173" t="e">
        <f>#REF!</f>
        <v>#REF!</v>
      </c>
      <c r="G672" s="156" t="s">
        <v>319</v>
      </c>
      <c r="H672" s="162"/>
    </row>
    <row r="673" spans="1:11" ht="23.25" customHeight="1">
      <c r="A673" s="159"/>
      <c r="B673" s="156">
        <v>23</v>
      </c>
      <c r="C673" s="164" t="s">
        <v>816</v>
      </c>
      <c r="D673" s="294" t="s">
        <v>838</v>
      </c>
      <c r="E673" s="172" t="e">
        <f>IF(F673=0,"",F673)</f>
        <v>#REF!</v>
      </c>
      <c r="F673" s="173" t="e">
        <f>#REF!</f>
        <v>#REF!</v>
      </c>
      <c r="G673" s="156" t="s">
        <v>319</v>
      </c>
      <c r="H673" s="162"/>
    </row>
    <row r="674" spans="1:11" ht="23.25" customHeight="1">
      <c r="A674" s="159"/>
      <c r="B674" s="156">
        <v>24</v>
      </c>
      <c r="C674" s="164" t="s">
        <v>818</v>
      </c>
      <c r="D674" s="294" t="s">
        <v>839</v>
      </c>
      <c r="E674" s="172" t="e">
        <f>IF(#REF!="","",F674)</f>
        <v>#REF!</v>
      </c>
      <c r="F674" s="174" t="e">
        <f>#REF!</f>
        <v>#REF!</v>
      </c>
      <c r="G674" s="156" t="s">
        <v>278</v>
      </c>
      <c r="H674" s="162" t="s">
        <v>864</v>
      </c>
    </row>
    <row r="675" spans="1:11" ht="23.25" customHeight="1">
      <c r="A675" s="200" t="s">
        <v>988</v>
      </c>
      <c r="B675" s="142">
        <v>1</v>
      </c>
      <c r="C675" s="142"/>
      <c r="D675" s="281" t="s">
        <v>921</v>
      </c>
      <c r="E675" s="172" t="e">
        <f>IF(F675=0,"",F675)</f>
        <v>#REF!</v>
      </c>
      <c r="F675" s="140" t="e">
        <f>#REF!</f>
        <v>#REF!</v>
      </c>
      <c r="G675" s="119" t="s">
        <v>970</v>
      </c>
      <c r="H675" s="119"/>
    </row>
    <row r="676" spans="1:11" ht="23.25" customHeight="1">
      <c r="A676" s="200"/>
      <c r="B676" s="142">
        <v>2</v>
      </c>
      <c r="C676" s="142"/>
      <c r="D676" s="281" t="s">
        <v>922</v>
      </c>
      <c r="E676" s="172" t="e">
        <f t="shared" ref="E676:E680" si="21">IF(F676=0,"",F676)</f>
        <v>#REF!</v>
      </c>
      <c r="F676" s="140" t="e">
        <f>#REF!</f>
        <v>#REF!</v>
      </c>
      <c r="G676" s="119" t="s">
        <v>970</v>
      </c>
      <c r="H676" s="119"/>
    </row>
    <row r="677" spans="1:11" ht="23.25" customHeight="1">
      <c r="A677" s="200"/>
      <c r="B677" s="142">
        <v>3</v>
      </c>
      <c r="C677" s="142"/>
      <c r="D677" s="281" t="s">
        <v>923</v>
      </c>
      <c r="E677" s="172" t="e">
        <f t="shared" si="21"/>
        <v>#REF!</v>
      </c>
      <c r="F677" s="140" t="e">
        <f>#REF!</f>
        <v>#REF!</v>
      </c>
      <c r="G677" s="119" t="s">
        <v>970</v>
      </c>
      <c r="H677" s="119"/>
    </row>
    <row r="678" spans="1:11" ht="23.25" customHeight="1">
      <c r="A678" s="200"/>
      <c r="B678" s="142">
        <v>4</v>
      </c>
      <c r="C678" s="142"/>
      <c r="D678" s="281" t="s">
        <v>924</v>
      </c>
      <c r="E678" s="172" t="e">
        <f t="shared" si="21"/>
        <v>#REF!</v>
      </c>
      <c r="F678" s="148" t="e">
        <f>#REF!</f>
        <v>#REF!</v>
      </c>
      <c r="G678" s="119" t="s">
        <v>971</v>
      </c>
      <c r="H678" s="119" t="s">
        <v>972</v>
      </c>
    </row>
    <row r="679" spans="1:11" ht="23.25" customHeight="1">
      <c r="A679" s="200"/>
      <c r="B679" s="142">
        <v>5</v>
      </c>
      <c r="C679" s="142"/>
      <c r="D679" s="281" t="s">
        <v>925</v>
      </c>
      <c r="E679" s="172" t="e">
        <f t="shared" si="21"/>
        <v>#REF!</v>
      </c>
      <c r="F679" s="148" t="e">
        <f>#REF!</f>
        <v>#REF!</v>
      </c>
      <c r="G679" s="119" t="s">
        <v>971</v>
      </c>
      <c r="H679" s="119" t="s">
        <v>972</v>
      </c>
    </row>
    <row r="680" spans="1:11" ht="23.25" customHeight="1">
      <c r="A680" s="200"/>
      <c r="B680" s="142">
        <v>6</v>
      </c>
      <c r="C680" s="142"/>
      <c r="D680" s="281" t="s">
        <v>926</v>
      </c>
      <c r="E680" s="172" t="e">
        <f t="shared" si="21"/>
        <v>#REF!</v>
      </c>
      <c r="F680" s="148" t="e">
        <f>#REF!</f>
        <v>#REF!</v>
      </c>
      <c r="G680" s="119" t="s">
        <v>971</v>
      </c>
      <c r="H680" s="119" t="s">
        <v>972</v>
      </c>
    </row>
    <row r="681" spans="1:11" ht="23.25" customHeight="1">
      <c r="A681" s="200"/>
      <c r="B681" s="142">
        <v>7</v>
      </c>
      <c r="C681" s="142" t="s">
        <v>954</v>
      </c>
      <c r="D681" s="281" t="s">
        <v>927</v>
      </c>
      <c r="E681" s="201" t="e">
        <f>IF(F681=0,"",F681)</f>
        <v>#REF!</v>
      </c>
      <c r="F681" s="205" t="e">
        <f>#REF!</f>
        <v>#REF!</v>
      </c>
      <c r="G681" s="119" t="s">
        <v>971</v>
      </c>
      <c r="H681" s="119" t="s">
        <v>973</v>
      </c>
    </row>
    <row r="682" spans="1:11" ht="23.25" customHeight="1">
      <c r="A682" s="200"/>
      <c r="B682" s="142">
        <v>8</v>
      </c>
      <c r="C682" s="142" t="s">
        <v>954</v>
      </c>
      <c r="D682" s="281" t="s">
        <v>928</v>
      </c>
      <c r="E682" s="206" t="e">
        <f>#REF!</f>
        <v>#REF!</v>
      </c>
      <c r="F682" s="141" t="e">
        <f>#REF!</f>
        <v>#REF!</v>
      </c>
      <c r="G682" s="119" t="s">
        <v>982</v>
      </c>
      <c r="H682" s="119" t="s">
        <v>978</v>
      </c>
    </row>
    <row r="683" spans="1:11" ht="23.25" customHeight="1">
      <c r="A683" s="200"/>
      <c r="B683" s="142">
        <v>9</v>
      </c>
      <c r="C683" s="325" t="s">
        <v>955</v>
      </c>
      <c r="D683" s="281" t="s">
        <v>930</v>
      </c>
      <c r="E683" s="201" t="e">
        <f>IF(#REF!="","",F683)</f>
        <v>#REF!</v>
      </c>
      <c r="F683" s="205" t="e">
        <f>#REF!</f>
        <v>#REF!</v>
      </c>
      <c r="G683" s="119" t="s">
        <v>971</v>
      </c>
      <c r="H683" s="119" t="s">
        <v>973</v>
      </c>
      <c r="I683" s="314" t="s">
        <v>1065</v>
      </c>
      <c r="J683" s="317">
        <v>43865</v>
      </c>
      <c r="K683" s="144" t="s">
        <v>1105</v>
      </c>
    </row>
    <row r="684" spans="1:11" ht="23.25" customHeight="1">
      <c r="A684" s="200"/>
      <c r="B684" s="142">
        <v>10</v>
      </c>
      <c r="C684" s="326" t="s">
        <v>955</v>
      </c>
      <c r="D684" s="281" t="s">
        <v>931</v>
      </c>
      <c r="E684" s="201" t="e">
        <f>IF(#REF!="","",F684)</f>
        <v>#REF!</v>
      </c>
      <c r="F684" s="205" t="e">
        <f>#REF!</f>
        <v>#REF!</v>
      </c>
      <c r="G684" s="119" t="s">
        <v>971</v>
      </c>
      <c r="H684" s="119" t="s">
        <v>973</v>
      </c>
      <c r="I684" s="314" t="s">
        <v>1065</v>
      </c>
      <c r="J684" s="317">
        <v>43865</v>
      </c>
      <c r="K684" s="144" t="s">
        <v>1105</v>
      </c>
    </row>
    <row r="685" spans="1:11" ht="23.25" customHeight="1">
      <c r="A685" s="200"/>
      <c r="B685" s="142">
        <v>11</v>
      </c>
      <c r="C685" s="326" t="s">
        <v>955</v>
      </c>
      <c r="D685" s="281" t="s">
        <v>932</v>
      </c>
      <c r="E685" s="201" t="e">
        <f>IF(#REF!="","",F685)</f>
        <v>#REF!</v>
      </c>
      <c r="F685" s="205" t="e">
        <f>#REF!</f>
        <v>#REF!</v>
      </c>
      <c r="G685" s="119" t="s">
        <v>971</v>
      </c>
      <c r="H685" s="119" t="s">
        <v>973</v>
      </c>
      <c r="I685" s="314" t="s">
        <v>1065</v>
      </c>
      <c r="J685" s="317">
        <v>43865</v>
      </c>
      <c r="K685" s="144" t="s">
        <v>1105</v>
      </c>
    </row>
    <row r="686" spans="1:11" ht="23.25" customHeight="1">
      <c r="A686" s="200"/>
      <c r="B686" s="142">
        <v>12</v>
      </c>
      <c r="C686" s="326" t="s">
        <v>955</v>
      </c>
      <c r="D686" s="281" t="s">
        <v>933</v>
      </c>
      <c r="E686" s="201" t="e">
        <f>IF(#REF!="","",F686)</f>
        <v>#REF!</v>
      </c>
      <c r="F686" s="205" t="e">
        <f>#REF!</f>
        <v>#REF!</v>
      </c>
      <c r="G686" s="119" t="s">
        <v>971</v>
      </c>
      <c r="H686" s="119" t="s">
        <v>973</v>
      </c>
      <c r="I686" s="314" t="s">
        <v>1065</v>
      </c>
      <c r="J686" s="317">
        <v>43865</v>
      </c>
      <c r="K686" s="144" t="s">
        <v>1105</v>
      </c>
    </row>
    <row r="687" spans="1:11" ht="23.25" customHeight="1">
      <c r="A687" s="200"/>
      <c r="B687" s="142">
        <v>13</v>
      </c>
      <c r="C687" s="326" t="s">
        <v>955</v>
      </c>
      <c r="D687" s="281" t="s">
        <v>934</v>
      </c>
      <c r="E687" s="201" t="e">
        <f>IF(#REF!="","",F687)</f>
        <v>#REF!</v>
      </c>
      <c r="F687" s="205" t="e">
        <f>#REF!</f>
        <v>#REF!</v>
      </c>
      <c r="G687" s="119" t="s">
        <v>971</v>
      </c>
      <c r="H687" s="119" t="s">
        <v>973</v>
      </c>
      <c r="I687" s="314" t="s">
        <v>1065</v>
      </c>
      <c r="J687" s="317">
        <v>43865</v>
      </c>
      <c r="K687" s="144" t="s">
        <v>1105</v>
      </c>
    </row>
    <row r="688" spans="1:11" ht="23.25" customHeight="1">
      <c r="A688" s="200"/>
      <c r="B688" s="142">
        <v>14</v>
      </c>
      <c r="C688" s="326" t="s">
        <v>955</v>
      </c>
      <c r="D688" s="281" t="s">
        <v>935</v>
      </c>
      <c r="E688" s="206" t="e">
        <f>#REF!</f>
        <v>#REF!</v>
      </c>
      <c r="F688" s="141" t="e">
        <f>#REF!</f>
        <v>#REF!</v>
      </c>
      <c r="G688" s="119" t="s">
        <v>982</v>
      </c>
      <c r="H688" s="119" t="s">
        <v>978</v>
      </c>
      <c r="I688" s="314" t="s">
        <v>1065</v>
      </c>
      <c r="J688" s="317">
        <v>43865</v>
      </c>
      <c r="K688" s="144" t="s">
        <v>1105</v>
      </c>
    </row>
    <row r="689" spans="1:11" ht="23.25" customHeight="1">
      <c r="A689" s="200"/>
      <c r="B689" s="142">
        <v>15</v>
      </c>
      <c r="C689" s="326" t="s">
        <v>1104</v>
      </c>
      <c r="D689" s="281" t="s">
        <v>936</v>
      </c>
      <c r="E689" s="206" t="e">
        <f>#REF!</f>
        <v>#REF!</v>
      </c>
      <c r="F689" s="141" t="e">
        <f>#REF!</f>
        <v>#REF!</v>
      </c>
      <c r="G689" s="119" t="s">
        <v>984</v>
      </c>
      <c r="H689" s="119" t="s">
        <v>983</v>
      </c>
      <c r="I689" s="314" t="s">
        <v>1065</v>
      </c>
      <c r="J689" s="317">
        <v>43865</v>
      </c>
      <c r="K689" s="144" t="s">
        <v>1105</v>
      </c>
    </row>
    <row r="690" spans="1:11" ht="23.25" customHeight="1">
      <c r="A690" s="200"/>
      <c r="B690" s="142">
        <v>16</v>
      </c>
      <c r="C690" s="326" t="s">
        <v>1104</v>
      </c>
      <c r="D690" s="281" t="s">
        <v>937</v>
      </c>
      <c r="E690" s="206" t="e">
        <f>#REF!</f>
        <v>#REF!</v>
      </c>
      <c r="F690" s="141" t="e">
        <f>#REF!</f>
        <v>#REF!</v>
      </c>
      <c r="G690" s="119" t="s">
        <v>985</v>
      </c>
      <c r="H690" s="119" t="s">
        <v>986</v>
      </c>
      <c r="I690" s="314" t="s">
        <v>1065</v>
      </c>
      <c r="J690" s="317">
        <v>43865</v>
      </c>
      <c r="K690" s="144" t="s">
        <v>1105</v>
      </c>
    </row>
    <row r="691" spans="1:11" ht="23.25" customHeight="1">
      <c r="A691" s="200"/>
      <c r="B691" s="142">
        <v>17</v>
      </c>
      <c r="C691" s="326" t="s">
        <v>1104</v>
      </c>
      <c r="D691" s="281" t="s">
        <v>938</v>
      </c>
      <c r="E691" s="206" t="e">
        <f>#REF!</f>
        <v>#REF!</v>
      </c>
      <c r="F691" s="141" t="e">
        <f>#REF!</f>
        <v>#REF!</v>
      </c>
      <c r="G691" s="119" t="s">
        <v>974</v>
      </c>
      <c r="H691" s="119" t="s">
        <v>978</v>
      </c>
      <c r="I691" s="314" t="s">
        <v>1065</v>
      </c>
      <c r="J691" s="317">
        <v>43865</v>
      </c>
      <c r="K691" s="144" t="s">
        <v>1105</v>
      </c>
    </row>
    <row r="692" spans="1:11" ht="23.25" customHeight="1">
      <c r="A692" s="200"/>
      <c r="B692" s="142">
        <v>18</v>
      </c>
      <c r="C692" s="325" t="s">
        <v>929</v>
      </c>
      <c r="D692" s="281" t="s">
        <v>939</v>
      </c>
      <c r="E692" s="201" t="e">
        <f>IF(#REF!="","",F692)</f>
        <v>#REF!</v>
      </c>
      <c r="F692" s="205" t="e">
        <f>#REF!</f>
        <v>#REF!</v>
      </c>
      <c r="G692" s="119" t="s">
        <v>971</v>
      </c>
      <c r="H692" s="119" t="s">
        <v>973</v>
      </c>
      <c r="I692" s="314" t="s">
        <v>1065</v>
      </c>
      <c r="J692" s="317">
        <v>43865</v>
      </c>
      <c r="K692" s="144" t="s">
        <v>1106</v>
      </c>
    </row>
    <row r="693" spans="1:11" ht="23.25" customHeight="1">
      <c r="A693" s="200"/>
      <c r="B693" s="142">
        <v>19</v>
      </c>
      <c r="C693" s="326" t="s">
        <v>929</v>
      </c>
      <c r="D693" s="281" t="s">
        <v>940</v>
      </c>
      <c r="E693" s="206" t="e">
        <f>#REF!</f>
        <v>#REF!</v>
      </c>
      <c r="F693" s="141" t="e">
        <f>#REF!</f>
        <v>#REF!</v>
      </c>
      <c r="G693" s="112" t="s">
        <v>1093</v>
      </c>
      <c r="H693" s="112" t="s">
        <v>1094</v>
      </c>
      <c r="I693" s="314" t="s">
        <v>1065</v>
      </c>
      <c r="J693" s="317">
        <v>43847</v>
      </c>
      <c r="K693" s="320" t="s">
        <v>1095</v>
      </c>
    </row>
    <row r="694" spans="1:11" ht="23.25" customHeight="1">
      <c r="A694" s="200"/>
      <c r="B694" s="142">
        <v>20</v>
      </c>
      <c r="C694" s="326" t="s">
        <v>929</v>
      </c>
      <c r="D694" s="281" t="s">
        <v>941</v>
      </c>
      <c r="E694" s="206" t="e">
        <f>#REF!</f>
        <v>#REF!</v>
      </c>
      <c r="F694" s="141" t="e">
        <f>#REF!</f>
        <v>#REF!</v>
      </c>
      <c r="G694" s="119" t="s">
        <v>974</v>
      </c>
      <c r="H694" s="119" t="s">
        <v>978</v>
      </c>
      <c r="I694" s="314" t="s">
        <v>1065</v>
      </c>
      <c r="J694" s="317">
        <v>43865</v>
      </c>
      <c r="K694" s="144" t="s">
        <v>1106</v>
      </c>
    </row>
    <row r="695" spans="1:11" ht="23.25" customHeight="1">
      <c r="A695" s="200"/>
      <c r="B695" s="142">
        <v>21</v>
      </c>
      <c r="C695" s="142" t="s">
        <v>956</v>
      </c>
      <c r="D695" s="281" t="s">
        <v>942</v>
      </c>
      <c r="E695" s="206" t="e">
        <f>F695</f>
        <v>#REF!</v>
      </c>
      <c r="F695" s="141" t="e">
        <f>#REF!</f>
        <v>#REF!</v>
      </c>
      <c r="G695" s="119" t="s">
        <v>979</v>
      </c>
      <c r="H695" s="119" t="s">
        <v>975</v>
      </c>
      <c r="I695" s="314" t="s">
        <v>1065</v>
      </c>
    </row>
    <row r="696" spans="1:11" ht="23.25" customHeight="1">
      <c r="A696" s="200"/>
      <c r="B696" s="142">
        <v>22</v>
      </c>
      <c r="C696" s="142" t="s">
        <v>957</v>
      </c>
      <c r="D696" s="281" t="s">
        <v>958</v>
      </c>
      <c r="E696" s="206" t="e">
        <f t="shared" ref="E696:E697" si="22">F696</f>
        <v>#REF!</v>
      </c>
      <c r="F696" s="141" t="e">
        <f>#REF!</f>
        <v>#REF!</v>
      </c>
      <c r="G696" s="119" t="s">
        <v>980</v>
      </c>
      <c r="H696" s="119" t="s">
        <v>976</v>
      </c>
    </row>
    <row r="697" spans="1:11" ht="23.25" customHeight="1">
      <c r="A697" s="200"/>
      <c r="B697" s="142">
        <v>23</v>
      </c>
      <c r="C697" s="142" t="s">
        <v>959</v>
      </c>
      <c r="D697" s="281" t="s">
        <v>943</v>
      </c>
      <c r="E697" s="206" t="e">
        <f t="shared" si="22"/>
        <v>#REF!</v>
      </c>
      <c r="F697" s="141" t="e">
        <f>#REF!</f>
        <v>#REF!</v>
      </c>
      <c r="G697" s="119" t="s">
        <v>981</v>
      </c>
      <c r="H697" s="119" t="s">
        <v>977</v>
      </c>
    </row>
    <row r="698" spans="1:11" ht="23.25" customHeight="1">
      <c r="A698" s="200"/>
      <c r="B698" s="142">
        <v>24</v>
      </c>
      <c r="C698" s="142" t="s">
        <v>960</v>
      </c>
      <c r="D698" s="281" t="s">
        <v>944</v>
      </c>
      <c r="E698" s="206" t="e">
        <f>#REF!</f>
        <v>#REF!</v>
      </c>
      <c r="F698" s="141" t="e">
        <f>#REF!</f>
        <v>#REF!</v>
      </c>
      <c r="G698" s="119" t="s">
        <v>974</v>
      </c>
      <c r="H698" s="119" t="s">
        <v>978</v>
      </c>
    </row>
    <row r="699" spans="1:11" ht="23.25" customHeight="1">
      <c r="A699" s="200"/>
      <c r="B699" s="142">
        <v>25</v>
      </c>
      <c r="C699" s="142" t="s">
        <v>961</v>
      </c>
      <c r="D699" s="281" t="s">
        <v>945</v>
      </c>
      <c r="E699" s="206" t="e">
        <f>#REF!</f>
        <v>#REF!</v>
      </c>
      <c r="F699" s="141" t="e">
        <f>#REF!</f>
        <v>#REF!</v>
      </c>
      <c r="G699" s="119" t="s">
        <v>1021</v>
      </c>
      <c r="H699" s="119" t="s">
        <v>1019</v>
      </c>
    </row>
    <row r="700" spans="1:11" ht="23.25" customHeight="1">
      <c r="A700" s="200"/>
      <c r="B700" s="142">
        <v>26</v>
      </c>
      <c r="C700" s="142" t="s">
        <v>962</v>
      </c>
      <c r="D700" s="281" t="s">
        <v>946</v>
      </c>
      <c r="E700" s="206" t="e">
        <f>#REF!</f>
        <v>#REF!</v>
      </c>
      <c r="F700" s="141" t="e">
        <f>#REF!</f>
        <v>#REF!</v>
      </c>
      <c r="G700" s="119" t="s">
        <v>1022</v>
      </c>
      <c r="H700" s="119" t="s">
        <v>1020</v>
      </c>
    </row>
    <row r="701" spans="1:11" ht="23.25" customHeight="1">
      <c r="A701" s="200"/>
      <c r="B701" s="142">
        <v>27</v>
      </c>
      <c r="C701" s="142" t="s">
        <v>963</v>
      </c>
      <c r="D701" s="281" t="s">
        <v>947</v>
      </c>
      <c r="E701" s="206" t="e">
        <f>#REF!</f>
        <v>#REF!</v>
      </c>
      <c r="F701" s="141" t="e">
        <f>#REF!</f>
        <v>#REF!</v>
      </c>
      <c r="G701" s="119" t="s">
        <v>1023</v>
      </c>
      <c r="H701" s="119" t="s">
        <v>1024</v>
      </c>
    </row>
    <row r="702" spans="1:11" ht="23.25" customHeight="1">
      <c r="A702" s="200"/>
      <c r="B702" s="142">
        <v>28</v>
      </c>
      <c r="C702" s="142" t="s">
        <v>964</v>
      </c>
      <c r="D702" s="281" t="s">
        <v>948</v>
      </c>
      <c r="E702" s="206" t="e">
        <f>#REF!</f>
        <v>#REF!</v>
      </c>
      <c r="F702" s="141" t="e">
        <f>#REF!</f>
        <v>#REF!</v>
      </c>
      <c r="G702" s="119" t="s">
        <v>974</v>
      </c>
      <c r="H702" s="119" t="s">
        <v>978</v>
      </c>
    </row>
    <row r="703" spans="1:11" ht="23.25" customHeight="1">
      <c r="A703" s="200"/>
      <c r="B703" s="142">
        <v>29</v>
      </c>
      <c r="C703" s="142" t="s">
        <v>965</v>
      </c>
      <c r="D703" s="281" t="s">
        <v>949</v>
      </c>
      <c r="E703" s="201" t="e">
        <f>IF(#REF!="","",F703)</f>
        <v>#REF!</v>
      </c>
      <c r="F703" s="205" t="e">
        <f>#REF!</f>
        <v>#REF!</v>
      </c>
      <c r="G703" s="119" t="s">
        <v>971</v>
      </c>
      <c r="H703" s="119" t="s">
        <v>973</v>
      </c>
    </row>
    <row r="704" spans="1:11" ht="23.25" customHeight="1">
      <c r="A704" s="200"/>
      <c r="B704" s="142">
        <v>30</v>
      </c>
      <c r="C704" s="142" t="s">
        <v>965</v>
      </c>
      <c r="D704" s="281" t="s">
        <v>950</v>
      </c>
      <c r="E704" s="206" t="e">
        <f>#REF!</f>
        <v>#REF!</v>
      </c>
      <c r="F704" s="141" t="e">
        <f>#REF!</f>
        <v>#REF!</v>
      </c>
      <c r="G704" s="119" t="s">
        <v>974</v>
      </c>
      <c r="H704" s="119" t="s">
        <v>978</v>
      </c>
    </row>
    <row r="705" spans="1:8" ht="23.25" customHeight="1">
      <c r="A705" s="200"/>
      <c r="B705" s="142">
        <v>31</v>
      </c>
      <c r="C705" s="142" t="s">
        <v>966</v>
      </c>
      <c r="D705" s="281" t="s">
        <v>951</v>
      </c>
      <c r="E705" s="206" t="e">
        <f>F705</f>
        <v>#REF!</v>
      </c>
      <c r="F705" s="141" t="e">
        <f>#REF!</f>
        <v>#REF!</v>
      </c>
      <c r="G705" s="119" t="s">
        <v>979</v>
      </c>
      <c r="H705" s="119" t="s">
        <v>975</v>
      </c>
    </row>
    <row r="706" spans="1:8" ht="23.25" customHeight="1">
      <c r="A706" s="200"/>
      <c r="B706" s="142">
        <v>32</v>
      </c>
      <c r="C706" s="142" t="s">
        <v>967</v>
      </c>
      <c r="D706" s="281" t="s">
        <v>952</v>
      </c>
      <c r="E706" s="206" t="e">
        <f>F706</f>
        <v>#REF!</v>
      </c>
      <c r="F706" s="141" t="e">
        <f>#REF!</f>
        <v>#REF!</v>
      </c>
      <c r="G706" s="119" t="s">
        <v>979</v>
      </c>
      <c r="H706" s="119" t="s">
        <v>975</v>
      </c>
    </row>
    <row r="707" spans="1:8" ht="23.25" customHeight="1">
      <c r="A707" s="200"/>
      <c r="B707" s="142">
        <v>33</v>
      </c>
      <c r="C707" s="142" t="s">
        <v>968</v>
      </c>
      <c r="D707" s="281" t="s">
        <v>953</v>
      </c>
      <c r="E707" s="206" t="e">
        <f>F707</f>
        <v>#REF!</v>
      </c>
      <c r="F707" s="141" t="e">
        <f>#REF!</f>
        <v>#REF!</v>
      </c>
      <c r="G707" s="119" t="s">
        <v>979</v>
      </c>
      <c r="H707" s="119" t="s">
        <v>975</v>
      </c>
    </row>
    <row r="708" spans="1:8" ht="23.25" customHeight="1">
      <c r="A708" s="200"/>
      <c r="B708" s="142">
        <v>34</v>
      </c>
      <c r="C708" s="142" t="s">
        <v>969</v>
      </c>
      <c r="D708" s="281" t="s">
        <v>987</v>
      </c>
      <c r="E708" s="206" t="e">
        <f>#REF!</f>
        <v>#REF!</v>
      </c>
      <c r="F708" s="141" t="e">
        <f>#REF!</f>
        <v>#REF!</v>
      </c>
      <c r="G708" s="119" t="s">
        <v>974</v>
      </c>
      <c r="H708" s="119" t="s">
        <v>978</v>
      </c>
    </row>
  </sheetData>
  <mergeCells count="22">
    <mergeCell ref="C2:C17"/>
    <mergeCell ref="C18:C19"/>
    <mergeCell ref="C20:C49"/>
    <mergeCell ref="C50:C51"/>
    <mergeCell ref="C550:C555"/>
    <mergeCell ref="C557:C566"/>
    <mergeCell ref="C568:C574"/>
    <mergeCell ref="C575:C581"/>
    <mergeCell ref="C582:C593"/>
    <mergeCell ref="C594:C599"/>
    <mergeCell ref="C600:C608"/>
    <mergeCell ref="C609:C610"/>
    <mergeCell ref="C611:C612"/>
    <mergeCell ref="C615:C623"/>
    <mergeCell ref="C641:C642"/>
    <mergeCell ref="C613:C614"/>
    <mergeCell ref="C643:C650"/>
    <mergeCell ref="C624:C627"/>
    <mergeCell ref="C628:C631"/>
    <mergeCell ref="C632:C634"/>
    <mergeCell ref="C635:C637"/>
    <mergeCell ref="C638:C640"/>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①計画</vt:lpstr>
      <vt:lpstr>①完了</vt:lpstr>
      <vt:lpstr>②住宅用途</vt:lpstr>
      <vt:lpstr>②住宅以外の用途</vt:lpstr>
      <vt:lpstr>環境性能評価書 (住宅)_非表示</vt:lpstr>
      <vt:lpstr>結果集計</vt:lpstr>
      <vt:lpstr>②住宅以外の用途!Print_Area</vt:lpstr>
      <vt:lpstr>②住宅用途!Print_Area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2024-07-30T06:24:17Z</dcterms:modified>
</cp:coreProperties>
</file>