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njuku.local\file-sv\290000福祉部\291000障害者福祉課\02課専用\291008経理係\06_事業管理\国保連\99_請求マニュアル（H1910以降）ホームページ掲示用含む\R041206更新検討\"/>
    </mc:Choice>
  </mc:AlternateContent>
  <bookViews>
    <workbookView xWindow="240" yWindow="48" windowWidth="14940" windowHeight="9000" activeTab="4"/>
  </bookViews>
  <sheets>
    <sheet name="概要紹介" sheetId="6" r:id="rId1"/>
    <sheet name="「一般」設例" sheetId="7" r:id="rId2"/>
    <sheet name="「一般(2)」設例" sheetId="8" r:id="rId3"/>
    <sheet name="説明用←｜→計算用" sheetId="9" r:id="rId4"/>
    <sheet name="一般" sheetId="4" r:id="rId5"/>
    <sheet name="一般 (2)" sheetId="5" r:id="rId6"/>
  </sheets>
  <definedNames>
    <definedName name="_xlnm.Print_Area" localSheetId="2">'「一般(2)」設例'!$A$1:$U$42</definedName>
    <definedName name="_xlnm.Print_Area" localSheetId="1">「一般」設例!$A$1:$T$115</definedName>
  </definedNames>
  <calcPr calcId="162913"/>
</workbook>
</file>

<file path=xl/calcChain.xml><?xml version="1.0" encoding="utf-8"?>
<calcChain xmlns="http://schemas.openxmlformats.org/spreadsheetml/2006/main">
  <c r="O112" i="7" l="1"/>
  <c r="N112" i="7"/>
  <c r="F53" i="7"/>
  <c r="E53" i="7"/>
  <c r="D53" i="7"/>
  <c r="O16" i="5" l="1"/>
  <c r="O17" i="5"/>
  <c r="O18" i="5"/>
  <c r="O19" i="5"/>
  <c r="W19" i="5" s="1"/>
  <c r="O20" i="5"/>
  <c r="W20" i="5" s="1"/>
  <c r="O21" i="5"/>
  <c r="O22" i="5"/>
  <c r="O23" i="5"/>
  <c r="O24" i="5"/>
  <c r="O15" i="5"/>
  <c r="S16" i="5"/>
  <c r="S15" i="5"/>
  <c r="W15" i="5" s="1"/>
  <c r="S24" i="5"/>
  <c r="S23" i="5"/>
  <c r="S22" i="5"/>
  <c r="S21" i="5"/>
  <c r="W21" i="5" s="1"/>
  <c r="S20" i="5"/>
  <c r="S19" i="5"/>
  <c r="S18" i="5"/>
  <c r="S17" i="5"/>
  <c r="W24" i="5"/>
  <c r="W22" i="5"/>
  <c r="W18" i="5"/>
  <c r="W17" i="5"/>
  <c r="S21" i="4"/>
  <c r="S22" i="4"/>
  <c r="S23" i="4"/>
  <c r="S24" i="4"/>
  <c r="P31" i="4"/>
  <c r="S30" i="4"/>
  <c r="S29" i="4"/>
  <c r="S28" i="4"/>
  <c r="S27" i="4"/>
  <c r="S26" i="4"/>
  <c r="S25" i="4"/>
  <c r="N3" i="4"/>
  <c r="N3" i="5" l="1"/>
  <c r="W16" i="5"/>
  <c r="T31" i="4"/>
  <c r="Q32" i="4" s="1"/>
  <c r="W21" i="4" s="1"/>
  <c r="AA21" i="4" s="1"/>
  <c r="W23" i="5"/>
  <c r="W22" i="4" l="1"/>
  <c r="AA22" i="4" s="1"/>
  <c r="W23" i="4" l="1"/>
  <c r="AA23" i="4" s="1"/>
  <c r="W24" i="4" l="1"/>
  <c r="AA24" i="4" s="1"/>
  <c r="W25" i="4" l="1"/>
  <c r="AA25" i="4" s="1"/>
  <c r="W26" i="4" l="1"/>
  <c r="AA26" i="4" s="1"/>
  <c r="W27" i="4" l="1"/>
  <c r="AA27" i="4" s="1"/>
  <c r="W28" i="4" l="1"/>
  <c r="AA28" i="4" s="1"/>
  <c r="W29" i="4" l="1"/>
  <c r="AA29" i="4" s="1"/>
  <c r="W30" i="4" l="1"/>
  <c r="AA30" i="4" s="1"/>
</calcChain>
</file>

<file path=xl/sharedStrings.xml><?xml version="1.0" encoding="utf-8"?>
<sst xmlns="http://schemas.openxmlformats.org/spreadsheetml/2006/main" count="174" uniqueCount="134">
  <si>
    <t>&lt;&lt;　軽減後　利用者負担額調整票　&gt;&gt;</t>
    <rPh sb="3" eb="5">
      <t>ケイゲン</t>
    </rPh>
    <rPh sb="5" eb="6">
      <t>ゴ</t>
    </rPh>
    <rPh sb="7" eb="10">
      <t>リヨウシャ</t>
    </rPh>
    <rPh sb="10" eb="12">
      <t>フタン</t>
    </rPh>
    <rPh sb="12" eb="13">
      <t>ガク</t>
    </rPh>
    <rPh sb="13" eb="15">
      <t>チョウセイ</t>
    </rPh>
    <rPh sb="15" eb="16">
      <t>ヒョウ</t>
    </rPh>
    <phoneticPr fontId="2"/>
  </si>
  <si>
    <t>市町村番号（新宿区）</t>
    <rPh sb="0" eb="3">
      <t>シチョウソン</t>
    </rPh>
    <rPh sb="3" eb="5">
      <t>バンゴウ</t>
    </rPh>
    <rPh sb="6" eb="9">
      <t>シンジュクク</t>
    </rPh>
    <phoneticPr fontId="2"/>
  </si>
  <si>
    <t>☆上限管理事業所☆</t>
    <rPh sb="1" eb="3">
      <t>ジョウゲン</t>
    </rPh>
    <rPh sb="3" eb="5">
      <t>カンリ</t>
    </rPh>
    <rPh sb="5" eb="8">
      <t>ジギョウショ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</si>
  <si>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</si>
  <si>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</si>
  <si>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連絡先電話</t>
    <rPh sb="0" eb="3">
      <t>レンラクサキ</t>
    </rPh>
    <rPh sb="3" eb="5">
      <t>デンワ</t>
    </rPh>
    <phoneticPr fontId="2"/>
  </si>
  <si>
    <t>連絡先担当者</t>
    <rPh sb="0" eb="2">
      <t>レンラク</t>
    </rPh>
    <rPh sb="2" eb="3">
      <t>サキ</t>
    </rPh>
    <rPh sb="3" eb="6">
      <t>タントウシャ</t>
    </rPh>
    <phoneticPr fontId="2"/>
  </si>
  <si>
    <t>☆利用者☆</t>
    <rPh sb="1" eb="4">
      <t>リヨウシャ</t>
    </rPh>
    <phoneticPr fontId="2"/>
  </si>
  <si>
    <t>受給者証番号</t>
    <rPh sb="0" eb="3">
      <t>ジュキュウシャ</t>
    </rPh>
    <rPh sb="3" eb="4">
      <t>ショウ</t>
    </rPh>
    <rPh sb="4" eb="6">
      <t>バンゴウ</t>
    </rPh>
    <phoneticPr fontId="2"/>
  </si>
  <si>
    <t>氏名</t>
    <rPh sb="0" eb="2">
      <t>シメイ</t>
    </rPh>
    <phoneticPr fontId="2"/>
  </si>
  <si>
    <t>上限月額</t>
    <rPh sb="0" eb="2">
      <t>ジョウゲン</t>
    </rPh>
    <rPh sb="2" eb="4">
      <t>ゲツガク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</si>
  <si>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</si>
  <si>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上限管理後（1割）</t>
    <rPh sb="0" eb="2">
      <t>ジョウゲン</t>
    </rPh>
    <rPh sb="2" eb="4">
      <t>カンリ</t>
    </rPh>
    <rPh sb="4" eb="5">
      <t>ゴ</t>
    </rPh>
    <rPh sb="7" eb="8">
      <t>ワリ</t>
    </rPh>
    <phoneticPr fontId="2"/>
  </si>
  <si>
    <t>3%相当額</t>
    <rPh sb="2" eb="4">
      <t>ソウトウ</t>
    </rPh>
    <rPh sb="4" eb="5">
      <t>ガク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</si>
  <si>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</si>
  <si>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合計</t>
    <rPh sb="0" eb="2">
      <t>ゴウケイ</t>
    </rPh>
    <phoneticPr fontId="2"/>
  </si>
  <si>
    <t>調整後確定
利用者負担額</t>
    <rPh sb="0" eb="2">
      <t>チョウセイ</t>
    </rPh>
    <rPh sb="2" eb="3">
      <t>ゴ</t>
    </rPh>
    <rPh sb="3" eb="5">
      <t>カクテイ</t>
    </rPh>
    <rPh sb="6" eb="9">
      <t>リヨウシャ</t>
    </rPh>
    <rPh sb="9" eb="11">
      <t>フタン</t>
    </rPh>
    <rPh sb="11" eb="12">
      <t>ガク</t>
    </rPh>
    <phoneticPr fontId="2"/>
  </si>
  <si>
    <t>自治体助成額</t>
    <rPh sb="0" eb="3">
      <t>ジチタイ</t>
    </rPh>
    <rPh sb="3" eb="6">
      <t>ジョセイガク</t>
    </rPh>
    <phoneticPr fontId="2"/>
  </si>
  <si>
    <t>〔療養介護・ケアホーム・施設入所・グループホーム・旧法入所施設〕</t>
    <rPh sb="1" eb="3">
      <t>リョウヨウ</t>
    </rPh>
    <rPh sb="3" eb="5">
      <t>カイゴ</t>
    </rPh>
    <rPh sb="12" eb="14">
      <t>シセツ</t>
    </rPh>
    <rPh sb="14" eb="16">
      <t>ニュウショ</t>
    </rPh>
    <rPh sb="25" eb="27">
      <t>キュウホウ</t>
    </rPh>
    <rPh sb="27" eb="29">
      <t>ニュウショ</t>
    </rPh>
    <rPh sb="29" eb="31">
      <t>シセツ</t>
    </rPh>
    <phoneticPr fontId="2"/>
  </si>
  <si>
    <t>&lt;&lt;入力上の注意事項&gt;&gt;</t>
    <rPh sb="2" eb="4">
      <t>ニュウリョク</t>
    </rPh>
    <rPh sb="4" eb="5">
      <t>ジョウ</t>
    </rPh>
    <rPh sb="6" eb="8">
      <t>チュウイ</t>
    </rPh>
    <rPh sb="8" eb="10">
      <t>ジコウ</t>
    </rPh>
    <phoneticPr fontId="2"/>
  </si>
  <si>
    <t>○上限管理と同じ順番で入力すること。ただし、サービスによって入力欄が異なるので注意すること。</t>
    <rPh sb="1" eb="3">
      <t>ジョウゲン</t>
    </rPh>
    <rPh sb="3" eb="5">
      <t>カンリ</t>
    </rPh>
    <rPh sb="6" eb="7">
      <t>オナ</t>
    </rPh>
    <rPh sb="8" eb="10">
      <t>ジュンバン</t>
    </rPh>
    <rPh sb="11" eb="13">
      <t>ニュウリョク</t>
    </rPh>
    <rPh sb="30" eb="32">
      <t>ニュウリョク</t>
    </rPh>
    <rPh sb="32" eb="33">
      <t>ラン</t>
    </rPh>
    <rPh sb="34" eb="35">
      <t>コト</t>
    </rPh>
    <rPh sb="39" eb="41">
      <t>チュウイ</t>
    </rPh>
    <phoneticPr fontId="2"/>
  </si>
  <si>
    <t>○「上限管理後（1割）」の欄には、上限額管理結果票の「管理結果後利用者負担額」を入力すること。</t>
    <rPh sb="2" eb="4">
      <t>ジョウゲン</t>
    </rPh>
    <rPh sb="4" eb="6">
      <t>カンリ</t>
    </rPh>
    <rPh sb="6" eb="7">
      <t>ゴ</t>
    </rPh>
    <rPh sb="9" eb="10">
      <t>ワリ</t>
    </rPh>
    <rPh sb="13" eb="14">
      <t>ラン</t>
    </rPh>
    <rPh sb="17" eb="19">
      <t>ジョウゲン</t>
    </rPh>
    <rPh sb="19" eb="20">
      <t>ガク</t>
    </rPh>
    <rPh sb="20" eb="22">
      <t>カンリ</t>
    </rPh>
    <rPh sb="22" eb="24">
      <t>ケッカ</t>
    </rPh>
    <rPh sb="24" eb="25">
      <t>ヒョウ</t>
    </rPh>
    <rPh sb="27" eb="29">
      <t>カンリ</t>
    </rPh>
    <rPh sb="29" eb="31">
      <t>ケッカ</t>
    </rPh>
    <rPh sb="31" eb="32">
      <t>ゴ</t>
    </rPh>
    <rPh sb="32" eb="35">
      <t>リヨウシャ</t>
    </rPh>
    <rPh sb="35" eb="37">
      <t>フタン</t>
    </rPh>
    <rPh sb="37" eb="38">
      <t>ガク</t>
    </rPh>
    <rPh sb="40" eb="42">
      <t>ニュウリョク</t>
    </rPh>
    <phoneticPr fontId="2"/>
  </si>
  <si>
    <t>○色のついた欄のみ、入力すること。</t>
    <rPh sb="1" eb="2">
      <t>イロ</t>
    </rPh>
    <rPh sb="6" eb="7">
      <t>ラン</t>
    </rPh>
    <rPh sb="10" eb="12">
      <t>ニュウリョク</t>
    </rPh>
    <phoneticPr fontId="2"/>
  </si>
  <si>
    <t>※　新宿区3%負担に対応</t>
    <rPh sb="2" eb="5">
      <t>シンジュクク</t>
    </rPh>
    <rPh sb="7" eb="9">
      <t>フタン</t>
    </rPh>
    <rPh sb="10" eb="12">
      <t>タイオウ</t>
    </rPh>
    <phoneticPr fontId="2"/>
  </si>
  <si>
    <t>〔上記サービス以外〕</t>
    <rPh sb="1" eb="3">
      <t>ジョウキ</t>
    </rPh>
    <rPh sb="7" eb="9">
      <t>イガイ</t>
    </rPh>
    <phoneticPr fontId="2"/>
  </si>
  <si>
    <t>（か）</t>
    <phoneticPr fontId="2"/>
  </si>
  <si>
    <t>（き）</t>
    <phoneticPr fontId="2"/>
  </si>
  <si>
    <r>
      <t>適用利用者負担額　</t>
    </r>
    <r>
      <rPr>
        <sz val="9"/>
        <color indexed="20"/>
        <rFont val="ＭＳ Ｐ明朝"/>
        <family val="1"/>
        <charset val="128"/>
      </rPr>
      <t>※（か）（き）の小さいほうの額</t>
    </r>
    <rPh sb="0" eb="2">
      <t>テキヨウ</t>
    </rPh>
    <rPh sb="2" eb="5">
      <t>リヨウシャ</t>
    </rPh>
    <rPh sb="5" eb="7">
      <t>フタン</t>
    </rPh>
    <rPh sb="7" eb="8">
      <t>ガク</t>
    </rPh>
    <phoneticPr fontId="2"/>
  </si>
  <si>
    <t>総費用額</t>
    <phoneticPr fontId="2"/>
  </si>
  <si>
    <t>利用月</t>
    <rPh sb="0" eb="2">
      <t>リヨウ</t>
    </rPh>
    <rPh sb="2" eb="3">
      <t>ツキ</t>
    </rPh>
    <phoneticPr fontId="2"/>
  </si>
  <si>
    <t>利用者負担上限月額</t>
    <rPh sb="0" eb="3">
      <t>リヨウシャ</t>
    </rPh>
    <rPh sb="3" eb="5">
      <t>フタン</t>
    </rPh>
    <rPh sb="5" eb="7">
      <t>ジョウゲン</t>
    </rPh>
    <rPh sb="7" eb="9">
      <t>ゲツガク</t>
    </rPh>
    <phoneticPr fontId="2"/>
  </si>
  <si>
    <t>○上限額管理結果が「１」又は「３」の場合、このシートを利用すること。</t>
    <rPh sb="1" eb="3">
      <t>ジョウゲン</t>
    </rPh>
    <rPh sb="3" eb="4">
      <t>ガク</t>
    </rPh>
    <rPh sb="4" eb="6">
      <t>カンリ</t>
    </rPh>
    <rPh sb="6" eb="8">
      <t>ケッカ</t>
    </rPh>
    <rPh sb="12" eb="13">
      <t>マタ</t>
    </rPh>
    <rPh sb="18" eb="20">
      <t>バアイ</t>
    </rPh>
    <rPh sb="27" eb="29">
      <t>リヨウ</t>
    </rPh>
    <phoneticPr fontId="2"/>
  </si>
  <si>
    <t>総費用額</t>
    <phoneticPr fontId="2"/>
  </si>
  <si>
    <t>○上限額管理結果が「2」の場合、このシートを利用すること。</t>
    <rPh sb="1" eb="3">
      <t>ジョウゲン</t>
    </rPh>
    <rPh sb="3" eb="4">
      <t>ガク</t>
    </rPh>
    <rPh sb="4" eb="6">
      <t>カンリ</t>
    </rPh>
    <rPh sb="6" eb="8">
      <t>ケッカ</t>
    </rPh>
    <rPh sb="13" eb="15">
      <t>バアイ</t>
    </rPh>
    <rPh sb="22" eb="24">
      <t>リヨウ</t>
    </rPh>
    <phoneticPr fontId="2"/>
  </si>
  <si>
    <t>◆新宿区独自の負担軽減策について</t>
    <rPh sb="1" eb="4">
      <t>シンジュクク</t>
    </rPh>
    <rPh sb="4" eb="6">
      <t>ドクジ</t>
    </rPh>
    <rPh sb="7" eb="9">
      <t>フタン</t>
    </rPh>
    <rPh sb="9" eb="11">
      <t>ケイゲン</t>
    </rPh>
    <rPh sb="11" eb="12">
      <t>サク</t>
    </rPh>
    <phoneticPr fontId="2"/>
  </si>
  <si>
    <t>（１）適用されるサービス</t>
    <rPh sb="3" eb="5">
      <t>テキヨウ</t>
    </rPh>
    <phoneticPr fontId="2"/>
  </si>
  <si>
    <t>　　●障害福祉サービス</t>
    <rPh sb="3" eb="5">
      <t>ショウガイ</t>
    </rPh>
    <rPh sb="5" eb="7">
      <t>フクシ</t>
    </rPh>
    <phoneticPr fontId="2"/>
  </si>
  <si>
    <t>居宅介護、重度訪問介護、重度障害者等包括支援、短期入所、同行援護、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ジュウド</t>
    </rPh>
    <rPh sb="14" eb="16">
      <t>ショウガイ</t>
    </rPh>
    <rPh sb="16" eb="17">
      <t>シャ</t>
    </rPh>
    <rPh sb="17" eb="18">
      <t>トウ</t>
    </rPh>
    <rPh sb="18" eb="20">
      <t>ホウカツ</t>
    </rPh>
    <rPh sb="20" eb="22">
      <t>シエン</t>
    </rPh>
    <rPh sb="23" eb="25">
      <t>タンキ</t>
    </rPh>
    <rPh sb="25" eb="27">
      <t>ニュウショ</t>
    </rPh>
    <rPh sb="28" eb="30">
      <t>ドウコウ</t>
    </rPh>
    <rPh sb="30" eb="32">
      <t>エンゴ</t>
    </rPh>
    <phoneticPr fontId="2"/>
  </si>
  <si>
    <t>行動援護、生活介護、自立訓練、就労継続支援、就労定着支援、自立生活援助</t>
    <rPh sb="0" eb="2">
      <t>コウドウ</t>
    </rPh>
    <rPh sb="2" eb="4">
      <t>エンゴ</t>
    </rPh>
    <rPh sb="5" eb="7">
      <t>セイカツ</t>
    </rPh>
    <rPh sb="7" eb="9">
      <t>カイゴ</t>
    </rPh>
    <rPh sb="10" eb="12">
      <t>ジリツ</t>
    </rPh>
    <rPh sb="12" eb="14">
      <t>クンレン</t>
    </rPh>
    <rPh sb="15" eb="17">
      <t>シュウロウ</t>
    </rPh>
    <rPh sb="17" eb="19">
      <t>ケイゾク</t>
    </rPh>
    <rPh sb="19" eb="21">
      <t>シエン</t>
    </rPh>
    <rPh sb="22" eb="24">
      <t>シュウロウ</t>
    </rPh>
    <rPh sb="24" eb="26">
      <t>テイチャク</t>
    </rPh>
    <rPh sb="26" eb="28">
      <t>シエン</t>
    </rPh>
    <rPh sb="29" eb="31">
      <t>ジリツ</t>
    </rPh>
    <rPh sb="31" eb="33">
      <t>セイカツ</t>
    </rPh>
    <rPh sb="33" eb="35">
      <t>エンジョ</t>
    </rPh>
    <phoneticPr fontId="2"/>
  </si>
  <si>
    <t>　　●障害児通所</t>
    <rPh sb="3" eb="5">
      <t>ショウガイ</t>
    </rPh>
    <rPh sb="5" eb="6">
      <t>ジ</t>
    </rPh>
    <rPh sb="6" eb="8">
      <t>ツウショ</t>
    </rPh>
    <phoneticPr fontId="2"/>
  </si>
  <si>
    <t>児童発達支援（医療型、居宅訪問型含む）、保育所等訪問支援、</t>
    <rPh sb="0" eb="2">
      <t>ジドウ</t>
    </rPh>
    <rPh sb="2" eb="4">
      <t>ハッタツ</t>
    </rPh>
    <rPh sb="4" eb="6">
      <t>シエン</t>
    </rPh>
    <rPh sb="7" eb="9">
      <t>イリョウ</t>
    </rPh>
    <rPh sb="9" eb="10">
      <t>ガタ</t>
    </rPh>
    <rPh sb="11" eb="13">
      <t>キョタク</t>
    </rPh>
    <rPh sb="13" eb="15">
      <t>ホウモン</t>
    </rPh>
    <rPh sb="15" eb="16">
      <t>ガタ</t>
    </rPh>
    <rPh sb="16" eb="17">
      <t>フク</t>
    </rPh>
    <rPh sb="20" eb="22">
      <t>ホイク</t>
    </rPh>
    <rPh sb="22" eb="23">
      <t>ジョ</t>
    </rPh>
    <rPh sb="23" eb="24">
      <t>トウ</t>
    </rPh>
    <rPh sb="24" eb="26">
      <t>ホウモン</t>
    </rPh>
    <rPh sb="26" eb="28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</si>
  <si>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</si>
  <si>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　※上記および就労移行支援以外のサービスは、本人負担額１０％のままで、「自治体助成額」はありません。</t>
    <rPh sb="2" eb="4">
      <t>ジョウキ</t>
    </rPh>
    <rPh sb="7" eb="9">
      <t>シュウロウ</t>
    </rPh>
    <rPh sb="9" eb="11">
      <t>イコウ</t>
    </rPh>
    <rPh sb="11" eb="13">
      <t>シエン</t>
    </rPh>
    <rPh sb="13" eb="15">
      <t>イガイ</t>
    </rPh>
    <rPh sb="22" eb="24">
      <t>ホンニン</t>
    </rPh>
    <rPh sb="24" eb="26">
      <t>フタン</t>
    </rPh>
    <rPh sb="26" eb="27">
      <t>ガク</t>
    </rPh>
    <rPh sb="36" eb="39">
      <t>ジチタイ</t>
    </rPh>
    <rPh sb="39" eb="42">
      <t>ジョセイガク</t>
    </rPh>
    <phoneticPr fontId="2"/>
  </si>
  <si>
    <r>
      <t>　※</t>
    </r>
    <r>
      <rPr>
        <b/>
        <sz val="12"/>
        <color rgb="FF0000FF"/>
        <rFont val="ＭＳ Ｐゴシック"/>
        <family val="3"/>
        <charset val="128"/>
      </rPr>
      <t>就労移行支援</t>
    </r>
    <r>
      <rPr>
        <sz val="11"/>
        <rFont val="ＭＳ Ｐゴシック"/>
        <family val="3"/>
        <charset val="128"/>
      </rPr>
      <t>については、</t>
    </r>
    <r>
      <rPr>
        <u/>
        <sz val="11"/>
        <rFont val="ＭＳ Ｐゴシック"/>
        <family val="3"/>
        <charset val="128"/>
      </rPr>
      <t>利用者負担が無料</t>
    </r>
    <r>
      <rPr>
        <sz val="11"/>
        <rFont val="ＭＳ Ｐゴシック"/>
        <family val="3"/>
        <charset val="128"/>
      </rPr>
      <t>となりますので、</t>
    </r>
    <r>
      <rPr>
        <u/>
        <sz val="11"/>
        <rFont val="ＭＳ Ｐゴシック"/>
        <family val="3"/>
        <charset val="128"/>
      </rPr>
      <t>１０％全額を「自治体助成額」</t>
    </r>
    <r>
      <rPr>
        <sz val="11"/>
        <rFont val="ＭＳ Ｐゴシック"/>
        <family val="3"/>
        <charset val="128"/>
      </rPr>
      <t>として支払います。</t>
    </r>
    <rPh sb="2" eb="4">
      <t>シュウロウ</t>
    </rPh>
    <rPh sb="4" eb="6">
      <t>イコウ</t>
    </rPh>
    <rPh sb="6" eb="8">
      <t>シエン</t>
    </rPh>
    <rPh sb="14" eb="17">
      <t>リヨウシャ</t>
    </rPh>
    <rPh sb="17" eb="19">
      <t>フタン</t>
    </rPh>
    <rPh sb="20" eb="22">
      <t>ムリョウ</t>
    </rPh>
    <rPh sb="33" eb="35">
      <t>ゼンガク</t>
    </rPh>
    <rPh sb="37" eb="40">
      <t>ジチタイ</t>
    </rPh>
    <rPh sb="40" eb="43">
      <t>ジョセイガク</t>
    </rPh>
    <rPh sb="47" eb="49">
      <t>シハラ</t>
    </rPh>
    <phoneticPr fontId="2"/>
  </si>
  <si>
    <t>（２）請求イメージおよび当ファイルの使用手順</t>
    <rPh sb="3" eb="5">
      <t>セイキュウ</t>
    </rPh>
    <rPh sb="12" eb="13">
      <t>トウ</t>
    </rPh>
    <rPh sb="18" eb="20">
      <t>シヨウ</t>
    </rPh>
    <rPh sb="20" eb="22">
      <t>テジュン</t>
    </rPh>
    <phoneticPr fontId="2"/>
  </si>
  <si>
    <r>
      <t xml:space="preserve">総費用額
</t>
    </r>
    <r>
      <rPr>
        <b/>
        <sz val="14"/>
        <color rgb="FFFF0000"/>
        <rFont val="ＭＳ Ｐゴシック"/>
        <family val="3"/>
        <charset val="128"/>
      </rPr>
      <t>①</t>
    </r>
    <rPh sb="0" eb="1">
      <t>ソウ</t>
    </rPh>
    <rPh sb="1" eb="3">
      <t>ヒヨウ</t>
    </rPh>
    <rPh sb="3" eb="4">
      <t>ガク</t>
    </rPh>
    <phoneticPr fontId="2"/>
  </si>
  <si>
    <r>
      <t xml:space="preserve">給付費
</t>
    </r>
    <r>
      <rPr>
        <b/>
        <sz val="14"/>
        <color rgb="FFFF0000"/>
        <rFont val="ＭＳ Ｐゴシック"/>
        <family val="3"/>
        <charset val="128"/>
      </rPr>
      <t>②</t>
    </r>
    <rPh sb="0" eb="2">
      <t>キュウフ</t>
    </rPh>
    <rPh sb="2" eb="3">
      <t>ヒ</t>
    </rPh>
    <phoneticPr fontId="2"/>
  </si>
  <si>
    <r>
      <t xml:space="preserve">利用者
負担額
</t>
    </r>
    <r>
      <rPr>
        <b/>
        <sz val="14"/>
        <color rgb="FFFF0000"/>
        <rFont val="ＭＳ Ｐゴシック"/>
        <family val="3"/>
        <charset val="128"/>
      </rPr>
      <t>③</t>
    </r>
    <rPh sb="0" eb="3">
      <t>リヨウシャ</t>
    </rPh>
    <rPh sb="4" eb="6">
      <t>フタン</t>
    </rPh>
    <rPh sb="6" eb="7">
      <t>ガク</t>
    </rPh>
    <phoneticPr fontId="2"/>
  </si>
  <si>
    <r>
      <t xml:space="preserve">自治体
助成額
</t>
    </r>
    <r>
      <rPr>
        <b/>
        <sz val="14"/>
        <color rgb="FFFF0000"/>
        <rFont val="ＭＳ Ｐゴシック"/>
        <family val="3"/>
        <charset val="128"/>
      </rPr>
      <t>④</t>
    </r>
    <rPh sb="0" eb="3">
      <t>ジチタイ</t>
    </rPh>
    <rPh sb="4" eb="7">
      <t>ジョセイガク</t>
    </rPh>
    <phoneticPr fontId="2"/>
  </si>
  <si>
    <t>本事業は、</t>
    <rPh sb="0" eb="1">
      <t>ホン</t>
    </rPh>
    <rPh sb="1" eb="3">
      <t>ジギョウ</t>
    </rPh>
    <phoneticPr fontId="2"/>
  </si>
  <si>
    <r>
      <t>他自治体においては、本人負担額＝</t>
    </r>
    <r>
      <rPr>
        <u/>
        <sz val="12"/>
        <color rgb="FFFF0000"/>
        <rFont val="ＭＳ Ｐゴシック"/>
        <family val="3"/>
        <charset val="128"/>
      </rPr>
      <t>総費用額×10％</t>
    </r>
    <r>
      <rPr>
        <sz val="11"/>
        <rFont val="ＭＳ Ｐゴシック"/>
        <family val="3"/>
        <charset val="128"/>
      </rPr>
      <t>（切捨）となる（</t>
    </r>
    <r>
      <rPr>
        <b/>
        <sz val="14"/>
        <color rgb="FFFF0000"/>
        <rFont val="ＭＳ Ｐゴシック"/>
        <family val="3"/>
        <charset val="128"/>
      </rPr>
      <t>③</t>
    </r>
    <r>
      <rPr>
        <sz val="11"/>
        <rFont val="ＭＳ Ｐゴシック"/>
        <family val="3"/>
        <charset val="128"/>
      </rPr>
      <t>）ところを、</t>
    </r>
    <rPh sb="0" eb="1">
      <t>ホカ</t>
    </rPh>
    <rPh sb="1" eb="4">
      <t>ジチタイ</t>
    </rPh>
    <rPh sb="10" eb="12">
      <t>ホンニン</t>
    </rPh>
    <rPh sb="12" eb="14">
      <t>フタン</t>
    </rPh>
    <rPh sb="14" eb="15">
      <t>ガク</t>
    </rPh>
    <rPh sb="16" eb="17">
      <t>ソウ</t>
    </rPh>
    <rPh sb="17" eb="19">
      <t>ヒヨウ</t>
    </rPh>
    <rPh sb="19" eb="20">
      <t>ガク</t>
    </rPh>
    <rPh sb="25" eb="27">
      <t>キリス</t>
    </rPh>
    <phoneticPr fontId="2"/>
  </si>
  <si>
    <r>
      <t>差額の約7％部分は、</t>
    </r>
    <r>
      <rPr>
        <u/>
        <sz val="11"/>
        <color rgb="FF0000FF"/>
        <rFont val="ＭＳ Ｐゴシック"/>
        <family val="3"/>
        <charset val="128"/>
      </rPr>
      <t>自治体助成額</t>
    </r>
    <r>
      <rPr>
        <sz val="11"/>
        <rFont val="ＭＳ Ｐゴシック"/>
        <family val="3"/>
        <charset val="128"/>
      </rPr>
      <t>（</t>
    </r>
    <r>
      <rPr>
        <b/>
        <sz val="14"/>
        <color rgb="FF0000FF"/>
        <rFont val="ＭＳ Ｐゴシック"/>
        <family val="3"/>
        <charset val="128"/>
      </rPr>
      <t>④</t>
    </r>
    <r>
      <rPr>
        <sz val="11"/>
        <rFont val="ＭＳ Ｐゴシック"/>
        <family val="3"/>
        <charset val="128"/>
      </rPr>
      <t>）として自治体が利用者に替わって負担するものです。</t>
    </r>
    <rPh sb="0" eb="2">
      <t>サガク</t>
    </rPh>
    <rPh sb="3" eb="4">
      <t>ヤク</t>
    </rPh>
    <rPh sb="6" eb="8">
      <t>ブブン</t>
    </rPh>
    <rPh sb="10" eb="13">
      <t>ジチタイ</t>
    </rPh>
    <rPh sb="13" eb="16">
      <t>ジョセイガク</t>
    </rPh>
    <rPh sb="22" eb="25">
      <t>ジチタイ</t>
    </rPh>
    <rPh sb="26" eb="29">
      <t>リヨウシャ</t>
    </rPh>
    <rPh sb="30" eb="31">
      <t>カ</t>
    </rPh>
    <rPh sb="34" eb="36">
      <t>フタン</t>
    </rPh>
    <phoneticPr fontId="2"/>
  </si>
  <si>
    <r>
      <t>差額分を新宿区が「</t>
    </r>
    <r>
      <rPr>
        <b/>
        <sz val="14"/>
        <color rgb="FF0000FF"/>
        <rFont val="ＭＳ Ｐゴシック"/>
        <family val="3"/>
        <charset val="128"/>
      </rPr>
      <t>自治体助成額</t>
    </r>
    <r>
      <rPr>
        <sz val="11"/>
        <rFont val="ＭＳ Ｐゴシック"/>
        <family val="3"/>
        <charset val="128"/>
      </rPr>
      <t>」としてお支払いたします。</t>
    </r>
    <phoneticPr fontId="2"/>
  </si>
  <si>
    <r>
      <t>　※上記のサービスにおいては、</t>
    </r>
    <r>
      <rPr>
        <b/>
        <u/>
        <sz val="14"/>
        <color rgb="FFFF0000"/>
        <rFont val="ＭＳ Ｐゴシック"/>
        <family val="3"/>
        <charset val="128"/>
      </rPr>
      <t>本人負担額を１０％から３％に軽減</t>
    </r>
    <r>
      <rPr>
        <sz val="11"/>
        <rFont val="ＭＳ Ｐゴシック"/>
        <family val="3"/>
        <charset val="128"/>
      </rPr>
      <t>し、</t>
    </r>
    <rPh sb="2" eb="4">
      <t>ジョウキ</t>
    </rPh>
    <rPh sb="15" eb="17">
      <t>ホンニン</t>
    </rPh>
    <rPh sb="17" eb="19">
      <t>フタン</t>
    </rPh>
    <rPh sb="19" eb="20">
      <t>ガク</t>
    </rPh>
    <rPh sb="29" eb="31">
      <t>ケイゲン</t>
    </rPh>
    <phoneticPr fontId="2"/>
  </si>
  <si>
    <t>　１．一般的モデル</t>
    <rPh sb="3" eb="6">
      <t>イッパンテキ</t>
    </rPh>
    <phoneticPr fontId="2"/>
  </si>
  <si>
    <r>
      <t xml:space="preserve">利用者の
実負担額
</t>
    </r>
    <r>
      <rPr>
        <b/>
        <sz val="14"/>
        <color rgb="FFFF0000"/>
        <rFont val="ＭＳ Ｐゴシック"/>
        <family val="3"/>
        <charset val="128"/>
      </rPr>
      <t>⑤</t>
    </r>
    <rPh sb="0" eb="3">
      <t>リヨウシャ</t>
    </rPh>
    <rPh sb="5" eb="6">
      <t>ジツ</t>
    </rPh>
    <rPh sb="6" eb="8">
      <t>フタン</t>
    </rPh>
    <rPh sb="8" eb="9">
      <t>ガク</t>
    </rPh>
    <phoneticPr fontId="2"/>
  </si>
  <si>
    <t>AA10セルの上限月額は必ず入力してください。</t>
    <rPh sb="7" eb="9">
      <t>ジョウゲン</t>
    </rPh>
    <rPh sb="9" eb="11">
      <t>ゲツガク</t>
    </rPh>
    <rPh sb="12" eb="13">
      <t>カナラ</t>
    </rPh>
    <rPh sb="14" eb="16">
      <t>ニュウリョク</t>
    </rPh>
    <phoneticPr fontId="2"/>
  </si>
  <si>
    <t>それぞれの事業所・請求ごとに総費用額を入力してください。</t>
    <rPh sb="5" eb="8">
      <t>ジギョウショ</t>
    </rPh>
    <rPh sb="9" eb="11">
      <t>セイキュウ</t>
    </rPh>
    <rPh sb="14" eb="15">
      <t>ソウ</t>
    </rPh>
    <rPh sb="15" eb="17">
      <t>ヒヨウ</t>
    </rPh>
    <rPh sb="17" eb="18">
      <t>ガク</t>
    </rPh>
    <rPh sb="19" eb="21">
      <t>ニュウリョク</t>
    </rPh>
    <phoneticPr fontId="2"/>
  </si>
  <si>
    <t>利用者負担額（10％）と利用者負担額（3％）と自治体助成額は自動計算です。</t>
    <rPh sb="0" eb="6">
      <t>リヨウシャフタンガク</t>
    </rPh>
    <rPh sb="23" eb="26">
      <t>ジチタイ</t>
    </rPh>
    <rPh sb="26" eb="29">
      <t>ジョセイガク</t>
    </rPh>
    <rPh sb="30" eb="32">
      <t>ジドウ</t>
    </rPh>
    <rPh sb="32" eb="34">
      <t>ケイサン</t>
    </rPh>
    <phoneticPr fontId="2"/>
  </si>
  <si>
    <t>表示された計算結果を国保連請求時に使用してください。</t>
    <rPh sb="0" eb="2">
      <t>ヒョウジ</t>
    </rPh>
    <rPh sb="5" eb="7">
      <t>ケイサン</t>
    </rPh>
    <rPh sb="7" eb="9">
      <t>ケッカ</t>
    </rPh>
    <rPh sb="10" eb="13">
      <t>コクホレン</t>
    </rPh>
    <rPh sb="13" eb="15">
      <t>セイキュウ</t>
    </rPh>
    <rPh sb="15" eb="16">
      <t>ジ</t>
    </rPh>
    <rPh sb="17" eb="19">
      <t>シヨウ</t>
    </rPh>
    <phoneticPr fontId="2"/>
  </si>
  <si>
    <t>黄色のセルが入力可能セルです。</t>
    <rPh sb="0" eb="2">
      <t>キイロ</t>
    </rPh>
    <rPh sb="6" eb="8">
      <t>ニュウリョク</t>
    </rPh>
    <rPh sb="8" eb="10">
      <t>カノウ</t>
    </rPh>
    <phoneticPr fontId="2"/>
  </si>
  <si>
    <t>表示されていないことを確認してください。</t>
    <rPh sb="0" eb="2">
      <t>ヒョウジ</t>
    </rPh>
    <rPh sb="11" eb="13">
      <t>カクニン</t>
    </rPh>
    <phoneticPr fontId="2"/>
  </si>
  <si>
    <t>※警告文が表示されている場合は、「一般」シートで再計算してください。</t>
    <rPh sb="1" eb="3">
      <t>ケイコク</t>
    </rPh>
    <rPh sb="3" eb="4">
      <t>ブン</t>
    </rPh>
    <rPh sb="5" eb="7">
      <t>ヒョウジ</t>
    </rPh>
    <rPh sb="12" eb="14">
      <t>バアイ</t>
    </rPh>
    <rPh sb="17" eb="19">
      <t>イッパン</t>
    </rPh>
    <rPh sb="24" eb="27">
      <t>サイケイサン</t>
    </rPh>
    <phoneticPr fontId="2"/>
  </si>
  <si>
    <t>　請求ごとに行を分けて入力してください。</t>
    <rPh sb="1" eb="3">
      <t>セイキュウ</t>
    </rPh>
    <rPh sb="6" eb="7">
      <t>ギョウ</t>
    </rPh>
    <rPh sb="8" eb="9">
      <t>ワ</t>
    </rPh>
    <rPh sb="11" eb="13">
      <t>ニュウリョク</t>
    </rPh>
    <phoneticPr fontId="2"/>
  </si>
  <si>
    <t>※同一事業所で他サービスを使用している場合や、兄弟合算の場合も同様に</t>
    <rPh sb="1" eb="3">
      <t>ドウイツ</t>
    </rPh>
    <rPh sb="3" eb="6">
      <t>ジギョウショ</t>
    </rPh>
    <rPh sb="7" eb="8">
      <t>タ</t>
    </rPh>
    <rPh sb="13" eb="15">
      <t>シヨウ</t>
    </rPh>
    <rPh sb="19" eb="21">
      <t>バアイ</t>
    </rPh>
    <rPh sb="23" eb="25">
      <t>キョウダイ</t>
    </rPh>
    <rPh sb="25" eb="27">
      <t>ガッサン</t>
    </rPh>
    <rPh sb="28" eb="30">
      <t>バアイ</t>
    </rPh>
    <phoneticPr fontId="2"/>
  </si>
  <si>
    <t>（入力しないと、N3セルに警告文が表示されます。）</t>
    <rPh sb="1" eb="3">
      <t>ニュウリョク</t>
    </rPh>
    <rPh sb="13" eb="15">
      <t>ケイコク</t>
    </rPh>
    <rPh sb="15" eb="16">
      <t>ブン</t>
    </rPh>
    <rPh sb="17" eb="19">
      <t>ヒョウジ</t>
    </rPh>
    <phoneticPr fontId="2"/>
  </si>
  <si>
    <t>◆一般（２）シート設例</t>
    <rPh sb="1" eb="3">
      <t>イッパン</t>
    </rPh>
    <rPh sb="9" eb="11">
      <t>セツレイ</t>
    </rPh>
    <phoneticPr fontId="2"/>
  </si>
  <si>
    <t>（設例）</t>
    <rPh sb="1" eb="3">
      <t>セツレイ</t>
    </rPh>
    <phoneticPr fontId="2"/>
  </si>
  <si>
    <t>◆「一般」シート設例</t>
    <rPh sb="2" eb="4">
      <t>イッパン</t>
    </rPh>
    <rPh sb="8" eb="10">
      <t>セツレイ</t>
    </rPh>
    <phoneticPr fontId="2"/>
  </si>
  <si>
    <t>（設例１）</t>
    <rPh sb="1" eb="3">
      <t>セツレイ</t>
    </rPh>
    <phoneticPr fontId="2"/>
  </si>
  <si>
    <t>２．当ファイル利用フローチャート</t>
    <rPh sb="2" eb="3">
      <t>トウ</t>
    </rPh>
    <rPh sb="7" eb="9">
      <t>リヨウ</t>
    </rPh>
    <phoneticPr fontId="2"/>
  </si>
  <si>
    <t>フローチャート→</t>
    <phoneticPr fontId="2"/>
  </si>
  <si>
    <t xml:space="preserve">・（全事業所の総費用額の合計）×10％　＞　上限月額　の場合
</t>
    <phoneticPr fontId="2"/>
  </si>
  <si>
    <t>利用者負担額（3％）、調整後確定利用者負担額、自治体助成額は自動計算です。</t>
    <rPh sb="11" eb="14">
      <t>チョウセイゴ</t>
    </rPh>
    <rPh sb="14" eb="16">
      <t>カクテイ</t>
    </rPh>
    <rPh sb="16" eb="22">
      <t>リヨウシャフタンガク</t>
    </rPh>
    <rPh sb="23" eb="26">
      <t>ジチタイ</t>
    </rPh>
    <rPh sb="26" eb="29">
      <t>ジョセイガク</t>
    </rPh>
    <rPh sb="30" eb="32">
      <t>ジドウ</t>
    </rPh>
    <rPh sb="32" eb="34">
      <t>ケイサン</t>
    </rPh>
    <phoneticPr fontId="2"/>
  </si>
  <si>
    <t>①総費用額</t>
    <rPh sb="1" eb="2">
      <t>ソウ</t>
    </rPh>
    <rPh sb="2" eb="4">
      <t>ヒヨウ</t>
    </rPh>
    <rPh sb="4" eb="5">
      <t>ガク</t>
    </rPh>
    <phoneticPr fontId="2"/>
  </si>
  <si>
    <t>②給付費</t>
    <rPh sb="1" eb="3">
      <t>キュウフ</t>
    </rPh>
    <rPh sb="3" eb="4">
      <t>ヒ</t>
    </rPh>
    <phoneticPr fontId="2"/>
  </si>
  <si>
    <t>③利用者負担額</t>
    <rPh sb="1" eb="4">
      <t>リヨウシャ</t>
    </rPh>
    <rPh sb="4" eb="6">
      <t>フタン</t>
    </rPh>
    <rPh sb="6" eb="7">
      <t>ガク</t>
    </rPh>
    <phoneticPr fontId="2"/>
  </si>
  <si>
    <t>④自治体助成額</t>
    <rPh sb="1" eb="4">
      <t>ジチタイ</t>
    </rPh>
    <rPh sb="4" eb="7">
      <t>ジョセイガク</t>
    </rPh>
    <phoneticPr fontId="2"/>
  </si>
  <si>
    <t>⑤利用者の実負担額</t>
    <rPh sb="1" eb="4">
      <t>リヨウシャ</t>
    </rPh>
    <rPh sb="5" eb="6">
      <t>ジツ</t>
    </rPh>
    <rPh sb="6" eb="8">
      <t>フタン</t>
    </rPh>
    <rPh sb="8" eb="9">
      <t>ガク</t>
    </rPh>
    <phoneticPr fontId="2"/>
  </si>
  <si>
    <t>A事業所</t>
    <rPh sb="1" eb="4">
      <t>ジギョウショ</t>
    </rPh>
    <phoneticPr fontId="2"/>
  </si>
  <si>
    <t>B事業所</t>
    <rPh sb="1" eb="4">
      <t>ジギョウショ</t>
    </rPh>
    <phoneticPr fontId="2"/>
  </si>
  <si>
    <t>C事業所</t>
    <rPh sb="1" eb="4">
      <t>ジギョウショ</t>
    </rPh>
    <phoneticPr fontId="2"/>
  </si>
  <si>
    <t>・他所の利用：なし</t>
    <rPh sb="1" eb="3">
      <t>タショ</t>
    </rPh>
    <rPh sb="4" eb="6">
      <t>リヨウ</t>
    </rPh>
    <phoneticPr fontId="2"/>
  </si>
  <si>
    <t xml:space="preserve">・（総費用額の合計）×10％　＞　上限月額　の場合
</t>
    <phoneticPr fontId="2"/>
  </si>
  <si>
    <r>
      <t>※</t>
    </r>
    <r>
      <rPr>
        <sz val="12"/>
        <rFont val="ＭＳ Ｐゴシック"/>
        <family val="3"/>
        <charset val="128"/>
      </rPr>
      <t>療養介護、施設入所、共同生活援助など、</t>
    </r>
    <r>
      <rPr>
        <b/>
        <sz val="16"/>
        <color rgb="FFFF0000"/>
        <rFont val="ＭＳ Ｐゴシック"/>
        <family val="3"/>
        <charset val="128"/>
      </rPr>
      <t>本人負担額＝10％のサービスを併用</t>
    </r>
    <r>
      <rPr>
        <sz val="12"/>
        <rFont val="ＭＳ Ｐゴシック"/>
        <family val="3"/>
        <charset val="128"/>
      </rPr>
      <t>している場合</t>
    </r>
    <rPh sb="1" eb="3">
      <t>リョウヨウ</t>
    </rPh>
    <rPh sb="3" eb="5">
      <t>カイゴ</t>
    </rPh>
    <rPh sb="6" eb="8">
      <t>シセツ</t>
    </rPh>
    <rPh sb="8" eb="10">
      <t>ニュウショ</t>
    </rPh>
    <rPh sb="11" eb="13">
      <t>キョウドウ</t>
    </rPh>
    <rPh sb="13" eb="15">
      <t>セイカツ</t>
    </rPh>
    <rPh sb="15" eb="17">
      <t>エンジョ</t>
    </rPh>
    <rPh sb="20" eb="22">
      <t>ホンニン</t>
    </rPh>
    <rPh sb="22" eb="24">
      <t>フタン</t>
    </rPh>
    <rPh sb="24" eb="25">
      <t>ガク</t>
    </rPh>
    <rPh sb="35" eb="37">
      <t>ヘイヨウ</t>
    </rPh>
    <rPh sb="41" eb="43">
      <t>バアイ</t>
    </rPh>
    <phoneticPr fontId="2"/>
  </si>
  <si>
    <t>（設例２）</t>
    <rPh sb="1" eb="3">
      <t>セツレイ</t>
    </rPh>
    <phoneticPr fontId="2"/>
  </si>
  <si>
    <t>同一の事業所内で以下の利用があった場合を想定。</t>
    <rPh sb="0" eb="2">
      <t>ドウイツ</t>
    </rPh>
    <rPh sb="3" eb="6">
      <t>ジギョウショ</t>
    </rPh>
    <rPh sb="6" eb="7">
      <t>ナイ</t>
    </rPh>
    <rPh sb="8" eb="10">
      <t>イカ</t>
    </rPh>
    <rPh sb="11" eb="13">
      <t>リヨウ</t>
    </rPh>
    <rPh sb="17" eb="19">
      <t>バアイ</t>
    </rPh>
    <rPh sb="20" eb="22">
      <t>ソウテイ</t>
    </rPh>
    <phoneticPr fontId="2"/>
  </si>
  <si>
    <t>施設入所：総費用額＝190,000円</t>
    <rPh sb="0" eb="2">
      <t>シセツ</t>
    </rPh>
    <rPh sb="2" eb="4">
      <t>ニュウショ</t>
    </rPh>
    <rPh sb="5" eb="6">
      <t>ソウ</t>
    </rPh>
    <rPh sb="6" eb="8">
      <t>ヒヨウ</t>
    </rPh>
    <rPh sb="8" eb="9">
      <t>ガク</t>
    </rPh>
    <rPh sb="17" eb="18">
      <t>エン</t>
    </rPh>
    <phoneticPr fontId="2"/>
  </si>
  <si>
    <t>生活介護：総費用額＝210,000円　　　　　　合計400,000円</t>
    <rPh sb="0" eb="2">
      <t>セイカツ</t>
    </rPh>
    <rPh sb="2" eb="4">
      <t>カイゴ</t>
    </rPh>
    <rPh sb="5" eb="6">
      <t>ソウ</t>
    </rPh>
    <rPh sb="6" eb="8">
      <t>ヒヨウ</t>
    </rPh>
    <rPh sb="8" eb="9">
      <t>ガク</t>
    </rPh>
    <rPh sb="17" eb="18">
      <t>エン</t>
    </rPh>
    <rPh sb="24" eb="26">
      <t>ゴウケイ</t>
    </rPh>
    <rPh sb="33" eb="34">
      <t>エン</t>
    </rPh>
    <phoneticPr fontId="2"/>
  </si>
  <si>
    <t>3％軽減対象事業の請求内容をご記入ください。</t>
    <rPh sb="2" eb="4">
      <t>ケイゲン</t>
    </rPh>
    <rPh sb="4" eb="6">
      <t>タイショウ</t>
    </rPh>
    <rPh sb="6" eb="8">
      <t>ジギョウ</t>
    </rPh>
    <rPh sb="9" eb="11">
      <t>セイキュウ</t>
    </rPh>
    <rPh sb="11" eb="13">
      <t>ナイヨウ</t>
    </rPh>
    <rPh sb="15" eb="17">
      <t>キニュウ</t>
    </rPh>
    <phoneticPr fontId="2"/>
  </si>
  <si>
    <t>※上限管理後（１割）記入時の注意</t>
    <rPh sb="1" eb="3">
      <t>ジョウゲン</t>
    </rPh>
    <rPh sb="3" eb="5">
      <t>カンリ</t>
    </rPh>
    <rPh sb="5" eb="6">
      <t>ゴ</t>
    </rPh>
    <rPh sb="8" eb="9">
      <t>ワリ</t>
    </rPh>
    <rPh sb="10" eb="12">
      <t>キニュウ</t>
    </rPh>
    <rPh sb="12" eb="13">
      <t>ジ</t>
    </rPh>
    <rPh sb="14" eb="16">
      <t>チュウイ</t>
    </rPh>
    <phoneticPr fontId="2"/>
  </si>
  <si>
    <r>
      <t>このため、37,200-19,000＝</t>
    </r>
    <r>
      <rPr>
        <b/>
        <sz val="12"/>
        <color rgb="FFFF0000"/>
        <rFont val="ＭＳ Ｐゴシック"/>
        <family val="3"/>
        <charset val="128"/>
      </rPr>
      <t>18,200円</t>
    </r>
    <r>
      <rPr>
        <sz val="11"/>
        <rFont val="ＭＳ Ｐゴシック"/>
        <family val="3"/>
        <charset val="128"/>
      </rPr>
      <t>を新たな上限月額として、</t>
    </r>
    <rPh sb="25" eb="26">
      <t>エン</t>
    </rPh>
    <rPh sb="27" eb="28">
      <t>アラ</t>
    </rPh>
    <rPh sb="30" eb="32">
      <t>ジョウゲン</t>
    </rPh>
    <rPh sb="32" eb="34">
      <t>ゲツガク</t>
    </rPh>
    <phoneticPr fontId="2"/>
  </si>
  <si>
    <t>施設入所</t>
    <rPh sb="0" eb="4">
      <t>シセツニュウショ</t>
    </rPh>
    <phoneticPr fontId="2"/>
  </si>
  <si>
    <t>生活介護</t>
    <rPh sb="0" eb="2">
      <t>セイカツ</t>
    </rPh>
    <rPh sb="2" eb="4">
      <t>カイゴ</t>
    </rPh>
    <phoneticPr fontId="2"/>
  </si>
  <si>
    <t>　上限月額：37,200円</t>
    <rPh sb="1" eb="3">
      <t>ジョウゲン</t>
    </rPh>
    <rPh sb="3" eb="5">
      <t>ゲツガク</t>
    </rPh>
    <rPh sb="12" eb="13">
      <t>エン</t>
    </rPh>
    <phoneticPr fontId="2"/>
  </si>
  <si>
    <t>※以下登場する①～⑤は、「概要紹介」シート（２）の①～⑤と対応しています。</t>
    <rPh sb="1" eb="3">
      <t>イカ</t>
    </rPh>
    <rPh sb="3" eb="5">
      <t>トウジョウ</t>
    </rPh>
    <rPh sb="13" eb="15">
      <t>ガイヨウ</t>
    </rPh>
    <rPh sb="15" eb="17">
      <t>ショウカイ</t>
    </rPh>
    <rPh sb="29" eb="31">
      <t>タイオウ</t>
    </rPh>
    <phoneticPr fontId="2"/>
  </si>
  <si>
    <t>※障害児通所サービスにおいて、多子軽減対象児童（第２子）の請求を行う際は、</t>
    <rPh sb="1" eb="3">
      <t>ショウガイ</t>
    </rPh>
    <rPh sb="3" eb="4">
      <t>ジ</t>
    </rPh>
    <rPh sb="4" eb="6">
      <t>ツウショ</t>
    </rPh>
    <rPh sb="15" eb="17">
      <t>タシ</t>
    </rPh>
    <rPh sb="17" eb="19">
      <t>ケイゲン</t>
    </rPh>
    <rPh sb="19" eb="21">
      <t>タイショウ</t>
    </rPh>
    <rPh sb="21" eb="23">
      <t>ジドウ</t>
    </rPh>
    <rPh sb="24" eb="25">
      <t>ダイ</t>
    </rPh>
    <rPh sb="26" eb="27">
      <t>シ</t>
    </rPh>
    <rPh sb="29" eb="31">
      <t>セイキュウ</t>
    </rPh>
    <rPh sb="32" eb="33">
      <t>オコナ</t>
    </rPh>
    <rPh sb="34" eb="35">
      <t>サイ</t>
    </rPh>
    <phoneticPr fontId="2"/>
  </si>
  <si>
    <r>
      <t>　※※国保連上の利用者負担額は</t>
    </r>
    <r>
      <rPr>
        <b/>
        <u/>
        <sz val="14"/>
        <color rgb="FF0000FF"/>
        <rFont val="ＭＳ Ｐゴシック"/>
        <family val="3"/>
        <charset val="128"/>
      </rPr>
      <t/>
    </r>
    <rPh sb="3" eb="6">
      <t>コクホレン</t>
    </rPh>
    <rPh sb="6" eb="7">
      <t>ジョウ</t>
    </rPh>
    <rPh sb="8" eb="11">
      <t>リヨウシャ</t>
    </rPh>
    <rPh sb="11" eb="13">
      <t>フタン</t>
    </rPh>
    <rPh sb="13" eb="14">
      <t>ガク</t>
    </rPh>
    <phoneticPr fontId="2"/>
  </si>
  <si>
    <r>
      <t>　　　　</t>
    </r>
    <r>
      <rPr>
        <b/>
        <u/>
        <sz val="12"/>
        <color rgb="FF0000FF"/>
        <rFont val="ＭＳ Ｐゴシック"/>
        <family val="3"/>
        <charset val="128"/>
      </rPr>
      <t>④+⑤</t>
    </r>
    <r>
      <rPr>
        <b/>
        <sz val="11"/>
        <color rgb="FFFF0000"/>
        <rFont val="ＭＳ Ｐゴシック"/>
        <family val="3"/>
        <charset val="128"/>
      </rPr>
      <t>で表示されます。</t>
    </r>
    <phoneticPr fontId="2"/>
  </si>
  <si>
    <r>
      <t>新宿区においては、　本人負担額＝</t>
    </r>
    <r>
      <rPr>
        <u/>
        <sz val="11"/>
        <color rgb="FFFF0000"/>
        <rFont val="ＭＳ Ｐゴシック"/>
        <family val="3"/>
        <charset val="128"/>
      </rPr>
      <t>総費用額×3％</t>
    </r>
    <r>
      <rPr>
        <sz val="11"/>
        <rFont val="ＭＳ Ｐゴシック"/>
        <family val="3"/>
        <charset val="128"/>
      </rPr>
      <t>（切捨）まで軽減（</t>
    </r>
    <r>
      <rPr>
        <b/>
        <sz val="14"/>
        <color rgb="FFFF0000"/>
        <rFont val="ＭＳ Ｐゴシック"/>
        <family val="3"/>
        <charset val="128"/>
      </rPr>
      <t>⑤</t>
    </r>
    <r>
      <rPr>
        <sz val="11"/>
        <rFont val="ＭＳ Ｐゴシック"/>
        <family val="3"/>
        <charset val="128"/>
      </rPr>
      <t>）して、</t>
    </r>
    <rPh sb="0" eb="3">
      <t>シンジュクク</t>
    </rPh>
    <rPh sb="10" eb="12">
      <t>ホンニン</t>
    </rPh>
    <rPh sb="12" eb="14">
      <t>フタン</t>
    </rPh>
    <rPh sb="14" eb="15">
      <t>ガク</t>
    </rPh>
    <rPh sb="16" eb="17">
      <t>ソウ</t>
    </rPh>
    <rPh sb="17" eb="19">
      <t>ヒヨウ</t>
    </rPh>
    <rPh sb="19" eb="20">
      <t>ガク</t>
    </rPh>
    <rPh sb="24" eb="25">
      <t>キ</t>
    </rPh>
    <rPh sb="25" eb="26">
      <t>ス</t>
    </rPh>
    <rPh sb="29" eb="31">
      <t>ケイゲン</t>
    </rPh>
    <phoneticPr fontId="2"/>
  </si>
  <si>
    <t>※警告文が表示されている場合は、いま一度、入力内容をご確認ください。</t>
    <rPh sb="1" eb="3">
      <t>ケイコク</t>
    </rPh>
    <rPh sb="3" eb="4">
      <t>ブン</t>
    </rPh>
    <rPh sb="5" eb="7">
      <t>ヒョウジ</t>
    </rPh>
    <rPh sb="12" eb="14">
      <t>バアイ</t>
    </rPh>
    <rPh sb="18" eb="20">
      <t>イチド</t>
    </rPh>
    <rPh sb="21" eb="23">
      <t>ニュウリョク</t>
    </rPh>
    <rPh sb="23" eb="25">
      <t>ナイヨウ</t>
    </rPh>
    <rPh sb="27" eb="29">
      <t>カクニン</t>
    </rPh>
    <phoneticPr fontId="2"/>
  </si>
  <si>
    <t>（以下、設例１あるいは「一般（２）設例」と同様）</t>
    <rPh sb="1" eb="3">
      <t>イカ</t>
    </rPh>
    <rPh sb="4" eb="6">
      <t>セツレイ</t>
    </rPh>
    <rPh sb="12" eb="14">
      <t>イッパン</t>
    </rPh>
    <rPh sb="17" eb="19">
      <t>セツレイ</t>
    </rPh>
    <rPh sb="21" eb="23">
      <t>ドウヨウ</t>
    </rPh>
    <phoneticPr fontId="2"/>
  </si>
  <si>
    <t>　※就労継続支援（A型）事業所のうち、東京都への申請により「事業者負担減免」を認められた事業所は、</t>
    <rPh sb="2" eb="4">
      <t>シュウロウ</t>
    </rPh>
    <rPh sb="4" eb="6">
      <t>ケイゾク</t>
    </rPh>
    <rPh sb="6" eb="8">
      <t>シエン</t>
    </rPh>
    <rPh sb="10" eb="11">
      <t>ガタ</t>
    </rPh>
    <rPh sb="12" eb="15">
      <t>ジギョウショ</t>
    </rPh>
    <rPh sb="19" eb="22">
      <t>トウキョウト</t>
    </rPh>
    <rPh sb="24" eb="26">
      <t>シンセイ</t>
    </rPh>
    <rPh sb="30" eb="33">
      <t>ジギョウシャ</t>
    </rPh>
    <rPh sb="33" eb="35">
      <t>フタン</t>
    </rPh>
    <rPh sb="35" eb="37">
      <t>ゲンメン</t>
    </rPh>
    <rPh sb="39" eb="40">
      <t>ミト</t>
    </rPh>
    <rPh sb="44" eb="47">
      <t>ジギョウショ</t>
    </rPh>
    <phoneticPr fontId="2"/>
  </si>
  <si>
    <t>　　　【A型減免】の項目に、減免額を入力してください。</t>
    <rPh sb="5" eb="6">
      <t>ガタ</t>
    </rPh>
    <rPh sb="6" eb="8">
      <t>ゲンメン</t>
    </rPh>
    <rPh sb="10" eb="12">
      <t>コウモク</t>
    </rPh>
    <rPh sb="14" eb="16">
      <t>ゲンメン</t>
    </rPh>
    <rPh sb="16" eb="17">
      <t>ガク</t>
    </rPh>
    <rPh sb="18" eb="20">
      <t>ニュウリョク</t>
    </rPh>
    <phoneticPr fontId="2"/>
  </si>
  <si>
    <r>
      <t>　別ファイル「</t>
    </r>
    <r>
      <rPr>
        <b/>
        <sz val="11"/>
        <color rgb="FFFF0000"/>
        <rFont val="ＭＳ Ｐゴシック"/>
        <family val="3"/>
        <charset val="128"/>
      </rPr>
      <t>軽減後利用者負担額調整票（多子軽減版）</t>
    </r>
    <r>
      <rPr>
        <sz val="11"/>
        <rFont val="ＭＳ Ｐゴシック"/>
        <family val="3"/>
        <charset val="128"/>
      </rPr>
      <t>」を使用してください。</t>
    </r>
    <rPh sb="1" eb="2">
      <t>ベツ</t>
    </rPh>
    <rPh sb="28" eb="30">
      <t>シヨウ</t>
    </rPh>
    <phoneticPr fontId="2"/>
  </si>
  <si>
    <t xml:space="preserve"> 　請求ごとに行を分けて入力してください。</t>
    <rPh sb="2" eb="4">
      <t>セイキュウ</t>
    </rPh>
    <rPh sb="7" eb="8">
      <t>ギョウ</t>
    </rPh>
    <rPh sb="9" eb="10">
      <t>ワ</t>
    </rPh>
    <rPh sb="12" eb="14">
      <t>ニュウリョク</t>
    </rPh>
    <phoneticPr fontId="2"/>
  </si>
  <si>
    <r>
      <t>※入力順に決まりはありませんが、</t>
    </r>
    <r>
      <rPr>
        <b/>
        <u/>
        <sz val="12"/>
        <color rgb="FFFF0000"/>
        <rFont val="ＭＳ Ｐゴシック"/>
        <family val="3"/>
        <charset val="128"/>
      </rPr>
      <t>【総費用額の多い順】</t>
    </r>
    <r>
      <rPr>
        <sz val="11"/>
        <rFont val="ＭＳ Ｐゴシック"/>
        <family val="3"/>
        <charset val="128"/>
      </rPr>
      <t>を推奨しています。</t>
    </r>
    <rPh sb="1" eb="3">
      <t>ニュウリョク</t>
    </rPh>
    <rPh sb="3" eb="4">
      <t>ジュン</t>
    </rPh>
    <rPh sb="5" eb="6">
      <t>キ</t>
    </rPh>
    <rPh sb="17" eb="18">
      <t>ソウ</t>
    </rPh>
    <rPh sb="18" eb="20">
      <t>ヒヨウ</t>
    </rPh>
    <rPh sb="20" eb="21">
      <t>ガク</t>
    </rPh>
    <rPh sb="22" eb="23">
      <t>オオ</t>
    </rPh>
    <rPh sb="24" eb="25">
      <t>ジュン</t>
    </rPh>
    <rPh sb="27" eb="29">
      <t>スイショウ</t>
    </rPh>
    <phoneticPr fontId="2"/>
  </si>
  <si>
    <r>
      <t>　 国保連に提出する</t>
    </r>
    <r>
      <rPr>
        <u/>
        <sz val="11"/>
        <color rgb="FF0000FF"/>
        <rFont val="ＭＳ Ｐゴシック"/>
        <family val="3"/>
        <charset val="128"/>
      </rPr>
      <t>「上限管理結果票」と同じ順番</t>
    </r>
    <r>
      <rPr>
        <sz val="11"/>
        <rFont val="ＭＳ Ｐゴシック"/>
        <family val="3"/>
        <charset val="128"/>
      </rPr>
      <t>になっていることをご確認ください。</t>
    </r>
    <rPh sb="2" eb="5">
      <t>コクホレン</t>
    </rPh>
    <rPh sb="6" eb="8">
      <t>テイシュツ</t>
    </rPh>
    <rPh sb="11" eb="13">
      <t>ジョウゲン</t>
    </rPh>
    <rPh sb="13" eb="15">
      <t>カンリ</t>
    </rPh>
    <rPh sb="15" eb="17">
      <t>ケッカ</t>
    </rPh>
    <rPh sb="17" eb="18">
      <t>ヒョウ</t>
    </rPh>
    <rPh sb="20" eb="21">
      <t>オナ</t>
    </rPh>
    <rPh sb="22" eb="24">
      <t>ジュンバン</t>
    </rPh>
    <rPh sb="34" eb="36">
      <t>カクニン</t>
    </rPh>
    <phoneticPr fontId="2"/>
  </si>
  <si>
    <r>
      <t>それぞれの事業所・請求ごとに</t>
    </r>
    <r>
      <rPr>
        <b/>
        <u/>
        <sz val="11"/>
        <color rgb="FFFF0000"/>
        <rFont val="ＭＳ Ｐゴシック"/>
        <family val="3"/>
        <charset val="128"/>
      </rPr>
      <t>総費用額を入力</t>
    </r>
    <r>
      <rPr>
        <sz val="11"/>
        <rFont val="ＭＳ Ｐゴシック"/>
        <family val="3"/>
        <charset val="128"/>
      </rPr>
      <t>してください。</t>
    </r>
    <rPh sb="5" eb="8">
      <t>ジギョウショ</t>
    </rPh>
    <rPh sb="9" eb="11">
      <t>セイキュウ</t>
    </rPh>
    <rPh sb="14" eb="15">
      <t>ソウ</t>
    </rPh>
    <rPh sb="15" eb="17">
      <t>ヒヨウ</t>
    </rPh>
    <rPh sb="17" eb="18">
      <t>ガク</t>
    </rPh>
    <rPh sb="19" eb="21">
      <t>ニュウリョク</t>
    </rPh>
    <phoneticPr fontId="2"/>
  </si>
  <si>
    <r>
      <t>次に、事業所・請求ごとに</t>
    </r>
    <r>
      <rPr>
        <b/>
        <u/>
        <sz val="11"/>
        <color rgb="FFFF0000"/>
        <rFont val="ＭＳ Ｐゴシック"/>
        <family val="3"/>
        <charset val="128"/>
      </rPr>
      <t>上限管理結果を入力</t>
    </r>
    <r>
      <rPr>
        <sz val="11"/>
        <rFont val="ＭＳ Ｐゴシック"/>
        <family val="3"/>
        <charset val="128"/>
      </rPr>
      <t>してください。</t>
    </r>
    <rPh sb="0" eb="1">
      <t>ツギ</t>
    </rPh>
    <rPh sb="3" eb="6">
      <t>ジギョウショ</t>
    </rPh>
    <rPh sb="7" eb="9">
      <t>セイキュウ</t>
    </rPh>
    <rPh sb="12" eb="14">
      <t>ジョウゲン</t>
    </rPh>
    <rPh sb="14" eb="16">
      <t>カンリ</t>
    </rPh>
    <rPh sb="16" eb="18">
      <t>ケッカ</t>
    </rPh>
    <rPh sb="19" eb="21">
      <t>ニュウリョク</t>
    </rPh>
    <phoneticPr fontId="2"/>
  </si>
  <si>
    <t>A事業所の利用者負担額③の計算</t>
    <rPh sb="1" eb="4">
      <t>ジギョウショ</t>
    </rPh>
    <rPh sb="5" eb="8">
      <t>リヨウシャ</t>
    </rPh>
    <rPh sb="8" eb="10">
      <t>フタン</t>
    </rPh>
    <rPh sb="10" eb="11">
      <t>ガク</t>
    </rPh>
    <rPh sb="13" eb="15">
      <t>ケイサン</t>
    </rPh>
    <phoneticPr fontId="2"/>
  </si>
  <si>
    <t>B事業所の利用者負担額③の計算</t>
    <rPh sb="1" eb="4">
      <t>ジギョウショ</t>
    </rPh>
    <rPh sb="5" eb="8">
      <t>リヨウシャ</t>
    </rPh>
    <rPh sb="8" eb="10">
      <t>フタン</t>
    </rPh>
    <rPh sb="10" eb="11">
      <t>ガク</t>
    </rPh>
    <rPh sb="13" eb="15">
      <t>ケイサン</t>
    </rPh>
    <phoneticPr fontId="2"/>
  </si>
  <si>
    <t>総費用額×10％（40,000×10％＝4,000円）　⇔　上限月額（4,600円）　のうち</t>
    <rPh sb="0" eb="1">
      <t>ソウ</t>
    </rPh>
    <rPh sb="1" eb="3">
      <t>ヒヨウ</t>
    </rPh>
    <rPh sb="3" eb="4">
      <t>ガク</t>
    </rPh>
    <rPh sb="25" eb="26">
      <t>エン</t>
    </rPh>
    <rPh sb="30" eb="32">
      <t>ジョウゲン</t>
    </rPh>
    <rPh sb="32" eb="34">
      <t>ゲツガク</t>
    </rPh>
    <rPh sb="40" eb="41">
      <t>エン</t>
    </rPh>
    <phoneticPr fontId="2"/>
  </si>
  <si>
    <t>A事業所で上限月額4,000円まで負担しているので、残りは600円（4,600-4,000）。</t>
    <rPh sb="1" eb="4">
      <t>ジギョウショ</t>
    </rPh>
    <rPh sb="5" eb="7">
      <t>ジョウゲン</t>
    </rPh>
    <rPh sb="7" eb="9">
      <t>ゲツガク</t>
    </rPh>
    <rPh sb="14" eb="15">
      <t>エン</t>
    </rPh>
    <rPh sb="17" eb="19">
      <t>フタン</t>
    </rPh>
    <rPh sb="26" eb="27">
      <t>ノコ</t>
    </rPh>
    <rPh sb="32" eb="33">
      <t>エン</t>
    </rPh>
    <phoneticPr fontId="2"/>
  </si>
  <si>
    <t>総費用額×10％（30,000×10％＝3,000円）　⇔　上限月額の残り（600円）　のうち</t>
    <rPh sb="0" eb="1">
      <t>ソウ</t>
    </rPh>
    <rPh sb="1" eb="3">
      <t>ヒヨウ</t>
    </rPh>
    <rPh sb="3" eb="4">
      <t>ガク</t>
    </rPh>
    <rPh sb="25" eb="26">
      <t>エン</t>
    </rPh>
    <rPh sb="30" eb="32">
      <t>ジョウゲン</t>
    </rPh>
    <rPh sb="32" eb="34">
      <t>ゲツガク</t>
    </rPh>
    <rPh sb="35" eb="36">
      <t>ノコ</t>
    </rPh>
    <rPh sb="41" eb="42">
      <t>エン</t>
    </rPh>
    <phoneticPr fontId="2"/>
  </si>
  <si>
    <t>A、B事業所で上限月額4,600円まで負担しているので、残りは0円（4,600-4,600）。</t>
    <rPh sb="3" eb="6">
      <t>ジギョウショ</t>
    </rPh>
    <rPh sb="7" eb="9">
      <t>ジョウゲン</t>
    </rPh>
    <rPh sb="9" eb="11">
      <t>ゲツガク</t>
    </rPh>
    <rPh sb="16" eb="17">
      <t>エン</t>
    </rPh>
    <rPh sb="19" eb="21">
      <t>フタン</t>
    </rPh>
    <rPh sb="28" eb="29">
      <t>ノコ</t>
    </rPh>
    <rPh sb="32" eb="33">
      <t>エン</t>
    </rPh>
    <phoneticPr fontId="2"/>
  </si>
  <si>
    <t>総費用額×10％（10,000×10％＝1,000円）　⇔　上限月額の残り（0円）　のうち</t>
    <rPh sb="0" eb="1">
      <t>ソウ</t>
    </rPh>
    <rPh sb="1" eb="3">
      <t>ヒヨウ</t>
    </rPh>
    <rPh sb="3" eb="4">
      <t>ガク</t>
    </rPh>
    <rPh sb="25" eb="26">
      <t>エン</t>
    </rPh>
    <rPh sb="30" eb="32">
      <t>ジョウゲン</t>
    </rPh>
    <rPh sb="32" eb="34">
      <t>ゲツガク</t>
    </rPh>
    <rPh sb="35" eb="36">
      <t>ノコ</t>
    </rPh>
    <rPh sb="39" eb="40">
      <t>エン</t>
    </rPh>
    <phoneticPr fontId="2"/>
  </si>
  <si>
    <t>C事業所の利用者負担額③の計算</t>
    <rPh sb="1" eb="4">
      <t>ジギョウショ</t>
    </rPh>
    <rPh sb="5" eb="8">
      <t>リヨウシャ</t>
    </rPh>
    <rPh sb="8" eb="10">
      <t>フタン</t>
    </rPh>
    <rPh sb="10" eb="11">
      <t>ガク</t>
    </rPh>
    <rPh sb="13" eb="15">
      <t>ケイサン</t>
    </rPh>
    <phoneticPr fontId="2"/>
  </si>
  <si>
    <r>
      <t>小さいほうの値（</t>
    </r>
    <r>
      <rPr>
        <b/>
        <sz val="11"/>
        <color rgb="FFFF0000"/>
        <rFont val="ＭＳ Ｐゴシック"/>
        <family val="3"/>
        <charset val="128"/>
      </rPr>
      <t>4,000</t>
    </r>
    <r>
      <rPr>
        <sz val="11"/>
        <rFont val="ＭＳ Ｐゴシック"/>
        <family val="3"/>
        <charset val="128"/>
      </rPr>
      <t>）を入力。</t>
    </r>
    <rPh sb="0" eb="1">
      <t>チイ</t>
    </rPh>
    <rPh sb="6" eb="7">
      <t>アタイ</t>
    </rPh>
    <rPh sb="15" eb="17">
      <t>ニュウリョク</t>
    </rPh>
    <phoneticPr fontId="2"/>
  </si>
  <si>
    <r>
      <t>小さいほうの値（</t>
    </r>
    <r>
      <rPr>
        <b/>
        <sz val="11"/>
        <color rgb="FFFF0000"/>
        <rFont val="ＭＳ Ｐゴシック"/>
        <family val="3"/>
        <charset val="128"/>
      </rPr>
      <t>600</t>
    </r>
    <r>
      <rPr>
        <sz val="11"/>
        <rFont val="ＭＳ Ｐゴシック"/>
        <family val="3"/>
        <charset val="128"/>
      </rPr>
      <t>）を入力。</t>
    </r>
    <rPh sb="0" eb="1">
      <t>チイ</t>
    </rPh>
    <rPh sb="6" eb="7">
      <t>アタイ</t>
    </rPh>
    <rPh sb="13" eb="15">
      <t>ニュウリョク</t>
    </rPh>
    <phoneticPr fontId="2"/>
  </si>
  <si>
    <r>
      <t>小さいほうの値（</t>
    </r>
    <r>
      <rPr>
        <b/>
        <sz val="11"/>
        <color rgb="FFFF0000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）を入力。</t>
    </r>
    <rPh sb="0" eb="1">
      <t>チイ</t>
    </rPh>
    <rPh sb="6" eb="7">
      <t>アタイ</t>
    </rPh>
    <rPh sb="11" eb="13">
      <t>ニュウリョク</t>
    </rPh>
    <phoneticPr fontId="2"/>
  </si>
  <si>
    <t>A事業所（生活介護）の利用者負担額③の計算</t>
    <rPh sb="1" eb="4">
      <t>ジギョウショ</t>
    </rPh>
    <rPh sb="5" eb="7">
      <t>セイカツ</t>
    </rPh>
    <rPh sb="7" eb="9">
      <t>カイゴ</t>
    </rPh>
    <rPh sb="11" eb="14">
      <t>リヨウシャ</t>
    </rPh>
    <rPh sb="14" eb="16">
      <t>フタン</t>
    </rPh>
    <rPh sb="16" eb="17">
      <t>ガク</t>
    </rPh>
    <rPh sb="19" eb="21">
      <t>ケイサン</t>
    </rPh>
    <phoneticPr fontId="2"/>
  </si>
  <si>
    <t>総費用額×10％（210,000×10％＝21,000円）　⇔　上限月額（18,200円）　のうち</t>
    <rPh sb="0" eb="1">
      <t>ソウ</t>
    </rPh>
    <rPh sb="1" eb="3">
      <t>ヒヨウ</t>
    </rPh>
    <rPh sb="3" eb="4">
      <t>ガク</t>
    </rPh>
    <rPh sb="27" eb="28">
      <t>エン</t>
    </rPh>
    <rPh sb="32" eb="34">
      <t>ジョウゲン</t>
    </rPh>
    <rPh sb="34" eb="36">
      <t>ゲツガク</t>
    </rPh>
    <rPh sb="43" eb="44">
      <t>エン</t>
    </rPh>
    <phoneticPr fontId="2"/>
  </si>
  <si>
    <r>
      <t>小さいほうの値（</t>
    </r>
    <r>
      <rPr>
        <b/>
        <sz val="11"/>
        <color rgb="FFFF0000"/>
        <rFont val="ＭＳ Ｐゴシック"/>
        <family val="3"/>
        <charset val="128"/>
      </rPr>
      <t>18,200</t>
    </r>
    <r>
      <rPr>
        <sz val="11"/>
        <rFont val="ＭＳ Ｐゴシック"/>
        <family val="3"/>
        <charset val="128"/>
      </rPr>
      <t>）を入力。</t>
    </r>
    <rPh sb="0" eb="1">
      <t>チイ</t>
    </rPh>
    <rPh sb="6" eb="7">
      <t>アタイ</t>
    </rPh>
    <rPh sb="16" eb="18">
      <t>ニュウリョク</t>
    </rPh>
    <phoneticPr fontId="2"/>
  </si>
  <si>
    <r>
      <t>上限月額37,200円のうち、</t>
    </r>
    <r>
      <rPr>
        <u/>
        <sz val="11"/>
        <color rgb="FF0000FF"/>
        <rFont val="ＭＳ Ｐゴシック"/>
        <family val="3"/>
        <charset val="128"/>
      </rPr>
      <t>施設入所の19,000円は先に確定</t>
    </r>
    <r>
      <rPr>
        <sz val="11"/>
        <rFont val="ＭＳ Ｐゴシック"/>
        <family val="3"/>
        <charset val="128"/>
      </rPr>
      <t>させます。</t>
    </r>
    <rPh sb="0" eb="2">
      <t>ジョウゲン</t>
    </rPh>
    <rPh sb="2" eb="4">
      <t>ゲツガク</t>
    </rPh>
    <rPh sb="10" eb="11">
      <t>エン</t>
    </rPh>
    <rPh sb="15" eb="17">
      <t>シセツ</t>
    </rPh>
    <rPh sb="17" eb="19">
      <t>ニュウショ</t>
    </rPh>
    <rPh sb="26" eb="27">
      <t>エン</t>
    </rPh>
    <rPh sb="28" eb="29">
      <t>サキ</t>
    </rPh>
    <rPh sb="30" eb="32">
      <t>カクテイ</t>
    </rPh>
    <phoneticPr fontId="2"/>
  </si>
  <si>
    <t>【上記サービス以外】の枠内で再計算してください。</t>
    <rPh sb="1" eb="3">
      <t>ジョウキ</t>
    </rPh>
    <rPh sb="7" eb="9">
      <t>イガイ</t>
    </rPh>
    <rPh sb="11" eb="13">
      <t>ワクナイ</t>
    </rPh>
    <rPh sb="14" eb="17">
      <t>サイケイサン</t>
    </rPh>
    <phoneticPr fontId="2"/>
  </si>
  <si>
    <r>
      <t>最後にN3セルに、赤字の警告文「</t>
    </r>
    <r>
      <rPr>
        <b/>
        <sz val="11"/>
        <color rgb="FFFF0000"/>
        <rFont val="ＭＳ Ｐゴシック"/>
        <family val="3"/>
        <charset val="128"/>
      </rPr>
      <t>エラー：利用者負担額（10%）が上限月額を超えています！</t>
    </r>
    <r>
      <rPr>
        <sz val="11"/>
        <rFont val="ＭＳ Ｐゴシック"/>
        <family val="3"/>
        <charset val="128"/>
      </rPr>
      <t>」が</t>
    </r>
    <rPh sb="0" eb="2">
      <t>サイゴ</t>
    </rPh>
    <rPh sb="9" eb="11">
      <t>アカジ</t>
    </rPh>
    <rPh sb="12" eb="14">
      <t>ケイコク</t>
    </rPh>
    <rPh sb="14" eb="15">
      <t>ブン</t>
    </rPh>
    <phoneticPr fontId="2"/>
  </si>
  <si>
    <r>
      <t>　　なっていることを確認し、</t>
    </r>
    <r>
      <rPr>
        <u/>
        <sz val="11"/>
        <color rgb="FF0000FF"/>
        <rFont val="ＭＳ Ｐゴシック"/>
        <family val="3"/>
        <charset val="128"/>
      </rPr>
      <t>P31セル（か）が上限月額⑥と一致</t>
    </r>
    <r>
      <rPr>
        <sz val="11"/>
        <rFont val="ＭＳ Ｐゴシック"/>
        <family val="3"/>
        <charset val="128"/>
      </rPr>
      <t>していることを確認してください。</t>
    </r>
    <phoneticPr fontId="2"/>
  </si>
  <si>
    <r>
      <t>　　すべて入力後、国保連に提出する</t>
    </r>
    <r>
      <rPr>
        <b/>
        <u/>
        <sz val="11"/>
        <color rgb="FFFF0000"/>
        <rFont val="ＭＳ Ｐゴシック"/>
        <family val="3"/>
        <charset val="128"/>
      </rPr>
      <t>「上限管理結果票」の「管理結果後利用者負担額」欄と同じ内容</t>
    </r>
    <r>
      <rPr>
        <sz val="11"/>
        <rFont val="ＭＳ Ｐゴシック"/>
        <family val="3"/>
        <charset val="128"/>
      </rPr>
      <t>に</t>
    </r>
    <rPh sb="5" eb="7">
      <t>ニュウリョク</t>
    </rPh>
    <rPh sb="7" eb="8">
      <t>ゴ</t>
    </rPh>
    <rPh sb="40" eb="41">
      <t>ラン</t>
    </rPh>
    <phoneticPr fontId="2"/>
  </si>
  <si>
    <r>
      <t>・他所の利用：</t>
    </r>
    <r>
      <rPr>
        <b/>
        <u/>
        <sz val="11"/>
        <color rgb="FFFF0000"/>
        <rFont val="ＭＳ Ｐゴシック"/>
        <family val="3"/>
        <charset val="128"/>
      </rPr>
      <t>あり</t>
    </r>
    <rPh sb="1" eb="3">
      <t>タショ</t>
    </rPh>
    <rPh sb="4" eb="6">
      <t>リヨウ</t>
    </rPh>
    <phoneticPr fontId="2"/>
  </si>
  <si>
    <t>・自所が上限管理事業所</t>
    <rPh sb="1" eb="2">
      <t>ジ</t>
    </rPh>
    <rPh sb="2" eb="3">
      <t>ショ</t>
    </rPh>
    <rPh sb="4" eb="6">
      <t>ジョウゲン</t>
    </rPh>
    <rPh sb="6" eb="8">
      <t>カンリ</t>
    </rPh>
    <rPh sb="8" eb="11">
      <t>ジギョウショ</t>
    </rPh>
    <phoneticPr fontId="2"/>
  </si>
  <si>
    <t>この設例の場合、A事業所は３％相当額の３所合計値＝2,400をご本人に請求してください。</t>
    <rPh sb="2" eb="4">
      <t>セツレイ</t>
    </rPh>
    <rPh sb="5" eb="7">
      <t>バアイ</t>
    </rPh>
    <rPh sb="9" eb="12">
      <t>ジギョウショ</t>
    </rPh>
    <rPh sb="15" eb="17">
      <t>ソウトウ</t>
    </rPh>
    <rPh sb="17" eb="18">
      <t>ガク</t>
    </rPh>
    <rPh sb="20" eb="21">
      <t>ショ</t>
    </rPh>
    <rPh sb="21" eb="24">
      <t>ゴウケイチ</t>
    </rPh>
    <rPh sb="32" eb="34">
      <t>ホンニン</t>
    </rPh>
    <rPh sb="35" eb="37">
      <t>セイキュウ</t>
    </rPh>
    <phoneticPr fontId="2"/>
  </si>
  <si>
    <t>・（全事業所の総費用額の合計）×10％　≦　上限月額　の場合</t>
    <phoneticPr fontId="2"/>
  </si>
  <si>
    <t>A事業所</t>
    <rPh sb="1" eb="4">
      <t>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</si>
</sst>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[$-411]&quot;平成&quot;ee&quot;年&quot;mm&quot;月&quot;"/>
    <numFmt numFmtId="179" formatCode="[$-411]ggge&quot;年&quot;m&quot;月&quot;;@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12"/>
      <name val="ＭＳ Ｐ明朝"/>
      <family val="1"/>
      <charset val="128"/>
    </font>
    <font>
      <b/>
      <sz val="11"/>
      <color indexed="6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12"/>
      <name val="ＭＳ Ｐゴシック"/>
      <family val="3"/>
      <charset val="128"/>
    </font>
    <font>
      <sz val="11"/>
      <color indexed="20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indexed="20"/>
      <name val="ＭＳ Ｐ明朝"/>
      <family val="1"/>
      <charset val="128"/>
    </font>
    <font>
      <b/>
      <sz val="12"/>
      <color indexed="18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4"/>
      <color rgb="FF0000FF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u/>
      <sz val="12"/>
      <color rgb="FF0000FF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176" fontId="12" fillId="2" borderId="1" xfId="0" applyNumberFormat="1" applyFont="1" applyFill="1" applyBorder="1" applyAlignment="1">
      <alignment vertical="center" shrinkToFit="1"/>
    </xf>
    <xf numFmtId="178" fontId="1" fillId="2" borderId="0" xfId="0" applyNumberFormat="1" applyFont="1" applyFill="1" applyBorder="1" applyAlignment="1" applyProtection="1">
      <alignment horizontal="center" vertical="center"/>
    </xf>
    <xf numFmtId="14" fontId="1" fillId="2" borderId="0" xfId="0" applyNumberFormat="1" applyFont="1" applyFill="1" applyBorder="1" applyAlignment="1" applyProtection="1">
      <alignment horizontal="center" vertical="center"/>
    </xf>
    <xf numFmtId="0" fontId="26" fillId="4" borderId="0" xfId="0" applyFont="1" applyFill="1">
      <alignment vertical="center"/>
    </xf>
    <xf numFmtId="0" fontId="0" fillId="4" borderId="0" xfId="0" applyFill="1">
      <alignment vertical="center"/>
    </xf>
    <xf numFmtId="0" fontId="27" fillId="4" borderId="0" xfId="0" applyFont="1" applyFill="1">
      <alignment vertical="center"/>
    </xf>
    <xf numFmtId="0" fontId="25" fillId="4" borderId="0" xfId="0" applyFont="1" applyFill="1">
      <alignment vertical="center"/>
    </xf>
    <xf numFmtId="9" fontId="0" fillId="4" borderId="0" xfId="0" quotePrefix="1" applyNumberFormat="1" applyFill="1">
      <alignment vertical="center"/>
    </xf>
    <xf numFmtId="0" fontId="35" fillId="4" borderId="0" xfId="0" applyFont="1" applyFill="1">
      <alignment vertical="center"/>
    </xf>
    <xf numFmtId="0" fontId="36" fillId="4" borderId="0" xfId="0" applyFont="1" applyFill="1">
      <alignment vertical="center"/>
    </xf>
    <xf numFmtId="0" fontId="33" fillId="4" borderId="0" xfId="0" applyFont="1" applyFill="1">
      <alignment vertical="center"/>
    </xf>
    <xf numFmtId="0" fontId="0" fillId="4" borderId="0" xfId="0" applyFill="1" applyAlignment="1">
      <alignment horizontal="right" vertical="center"/>
    </xf>
    <xf numFmtId="0" fontId="36" fillId="4" borderId="0" xfId="0" applyFont="1" applyFill="1" applyAlignment="1">
      <alignment vertical="center"/>
    </xf>
    <xf numFmtId="0" fontId="0" fillId="4" borderId="46" xfId="0" applyFill="1" applyBorder="1">
      <alignment vertical="center"/>
    </xf>
    <xf numFmtId="38" fontId="0" fillId="4" borderId="46" xfId="1" applyFont="1" applyFill="1" applyBorder="1">
      <alignment vertical="center"/>
    </xf>
    <xf numFmtId="0" fontId="0" fillId="4" borderId="47" xfId="0" applyFill="1" applyBorder="1">
      <alignment vertical="center"/>
    </xf>
    <xf numFmtId="38" fontId="0" fillId="4" borderId="47" xfId="1" applyFont="1" applyFill="1" applyBorder="1">
      <alignment vertical="center"/>
    </xf>
    <xf numFmtId="0" fontId="30" fillId="4" borderId="0" xfId="0" applyFont="1" applyFill="1">
      <alignment vertical="center"/>
    </xf>
    <xf numFmtId="0" fontId="3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12" fillId="4" borderId="0" xfId="0" applyFont="1" applyFill="1">
      <alignment vertical="center"/>
    </xf>
    <xf numFmtId="0" fontId="0" fillId="4" borderId="0" xfId="0" applyFill="1" applyBorder="1">
      <alignment vertical="center"/>
    </xf>
    <xf numFmtId="38" fontId="0" fillId="4" borderId="0" xfId="1" applyFont="1" applyFill="1" applyBorder="1">
      <alignment vertical="center"/>
    </xf>
    <xf numFmtId="0" fontId="0" fillId="4" borderId="46" xfId="0" applyFill="1" applyBorder="1" applyAlignment="1">
      <alignment horizontal="right" vertical="center"/>
    </xf>
    <xf numFmtId="0" fontId="0" fillId="4" borderId="47" xfId="0" applyFill="1" applyBorder="1" applyAlignment="1">
      <alignment horizontal="right" vertical="center"/>
    </xf>
    <xf numFmtId="0" fontId="0" fillId="4" borderId="43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4" borderId="45" xfId="0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0" fillId="4" borderId="49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12" fillId="3" borderId="7" xfId="0" applyNumberFormat="1" applyFont="1" applyFill="1" applyBorder="1" applyAlignment="1" applyProtection="1">
      <alignment vertical="center"/>
      <protection locked="0"/>
    </xf>
    <xf numFmtId="176" fontId="13" fillId="3" borderId="7" xfId="0" applyNumberFormat="1" applyFont="1" applyFill="1" applyBorder="1" applyAlignment="1" applyProtection="1">
      <alignment vertical="center"/>
      <protection locked="0"/>
    </xf>
    <xf numFmtId="176" fontId="11" fillId="2" borderId="8" xfId="0" applyNumberFormat="1" applyFont="1" applyFill="1" applyBorder="1" applyAlignment="1" applyProtection="1">
      <alignment vertical="center"/>
      <protection hidden="1"/>
    </xf>
    <xf numFmtId="176" fontId="11" fillId="2" borderId="9" xfId="0" applyNumberFormat="1" applyFont="1" applyFill="1" applyBorder="1" applyAlignment="1" applyProtection="1">
      <alignment vertical="center"/>
      <protection hidden="1"/>
    </xf>
    <xf numFmtId="176" fontId="11" fillId="2" borderId="10" xfId="0" applyNumberFormat="1" applyFont="1" applyFill="1" applyBorder="1" applyAlignment="1" applyProtection="1">
      <alignment vertical="center"/>
      <protection hidden="1"/>
    </xf>
    <xf numFmtId="0" fontId="3" fillId="3" borderId="8" xfId="0" applyFont="1" applyFill="1" applyBorder="1" applyAlignment="1" applyProtection="1">
      <alignment vertical="center" shrinkToFit="1"/>
      <protection locked="0"/>
    </xf>
    <xf numFmtId="0" fontId="3" fillId="3" borderId="9" xfId="0" applyFont="1" applyFill="1" applyBorder="1" applyAlignment="1" applyProtection="1">
      <alignment vertical="center" shrinkToFit="1"/>
      <protection locked="0"/>
    </xf>
    <xf numFmtId="176" fontId="3" fillId="3" borderId="8" xfId="0" applyNumberFormat="1" applyFont="1" applyFill="1" applyBorder="1" applyAlignment="1" applyProtection="1">
      <alignment vertical="center" shrinkToFit="1"/>
      <protection locked="0"/>
    </xf>
    <xf numFmtId="176" fontId="3" fillId="3" borderId="9" xfId="0" applyNumberFormat="1" applyFont="1" applyFill="1" applyBorder="1" applyAlignment="1" applyProtection="1">
      <alignment vertical="center" shrinkToFit="1"/>
      <protection locked="0"/>
    </xf>
    <xf numFmtId="176" fontId="3" fillId="3" borderId="10" xfId="0" applyNumberFormat="1" applyFont="1" applyFill="1" applyBorder="1" applyAlignment="1" applyProtection="1">
      <alignment vertical="center" shrinkToFit="1"/>
      <protection locked="0"/>
    </xf>
    <xf numFmtId="176" fontId="21" fillId="2" borderId="11" xfId="0" applyNumberFormat="1" applyFont="1" applyFill="1" applyBorder="1" applyAlignment="1" applyProtection="1">
      <alignment vertical="center"/>
      <protection hidden="1"/>
    </xf>
    <xf numFmtId="176" fontId="21" fillId="2" borderId="12" xfId="0" applyNumberFormat="1" applyFont="1" applyFill="1" applyBorder="1" applyAlignment="1" applyProtection="1">
      <alignment vertical="center"/>
      <protection hidden="1"/>
    </xf>
    <xf numFmtId="176" fontId="20" fillId="2" borderId="2" xfId="0" applyNumberFormat="1" applyFont="1" applyFill="1" applyBorder="1" applyAlignment="1" applyProtection="1">
      <alignment vertical="center"/>
      <protection hidden="1"/>
    </xf>
    <xf numFmtId="176" fontId="20" fillId="2" borderId="3" xfId="0" applyNumberFormat="1" applyFont="1" applyFill="1" applyBorder="1" applyAlignment="1" applyProtection="1">
      <alignment vertical="center"/>
      <protection hidden="1"/>
    </xf>
    <xf numFmtId="176" fontId="20" fillId="2" borderId="13" xfId="0" applyNumberFormat="1" applyFont="1" applyFill="1" applyBorder="1" applyAlignment="1" applyProtection="1">
      <alignment vertical="center"/>
      <protection hidden="1"/>
    </xf>
    <xf numFmtId="176" fontId="20" fillId="2" borderId="11" xfId="0" applyNumberFormat="1" applyFont="1" applyFill="1" applyBorder="1" applyAlignment="1" applyProtection="1">
      <alignment vertical="center"/>
      <protection hidden="1"/>
    </xf>
    <xf numFmtId="176" fontId="12" fillId="3" borderId="3" xfId="0" applyNumberFormat="1" applyFont="1" applyFill="1" applyBorder="1" applyAlignment="1" applyProtection="1">
      <alignment vertical="center"/>
      <protection locked="0"/>
    </xf>
    <xf numFmtId="176" fontId="13" fillId="2" borderId="7" xfId="0" applyNumberFormat="1" applyFont="1" applyFill="1" applyBorder="1" applyAlignment="1" applyProtection="1">
      <alignment vertical="center"/>
      <protection hidden="1"/>
    </xf>
    <xf numFmtId="176" fontId="13" fillId="2" borderId="14" xfId="0" applyNumberFormat="1" applyFont="1" applyFill="1" applyBorder="1" applyAlignment="1" applyProtection="1">
      <alignment vertical="center"/>
      <protection hidden="1"/>
    </xf>
    <xf numFmtId="176" fontId="12" fillId="3" borderId="8" xfId="0" applyNumberFormat="1" applyFont="1" applyFill="1" applyBorder="1" applyAlignment="1" applyProtection="1">
      <alignment vertical="center"/>
      <protection locked="0"/>
    </xf>
    <xf numFmtId="176" fontId="12" fillId="3" borderId="9" xfId="0" applyNumberFormat="1" applyFont="1" applyFill="1" applyBorder="1" applyAlignment="1" applyProtection="1">
      <alignment vertical="center"/>
      <protection locked="0"/>
    </xf>
    <xf numFmtId="176" fontId="12" fillId="3" borderId="10" xfId="0" applyNumberFormat="1" applyFont="1" applyFill="1" applyBorder="1" applyAlignment="1" applyProtection="1">
      <alignment vertical="center"/>
      <protection locked="0"/>
    </xf>
    <xf numFmtId="176" fontId="13" fillId="3" borderId="3" xfId="0" applyNumberFormat="1" applyFont="1" applyFill="1" applyBorder="1" applyAlignment="1" applyProtection="1">
      <alignment vertical="center"/>
      <protection locked="0"/>
    </xf>
    <xf numFmtId="176" fontId="13" fillId="2" borderId="3" xfId="0" applyNumberFormat="1" applyFont="1" applyFill="1" applyBorder="1" applyAlignment="1" applyProtection="1">
      <alignment vertical="center"/>
      <protection hidden="1"/>
    </xf>
    <xf numFmtId="176" fontId="13" fillId="2" borderId="8" xfId="0" applyNumberFormat="1" applyFont="1" applyFill="1" applyBorder="1" applyAlignment="1" applyProtection="1">
      <alignment vertical="center"/>
      <protection hidden="1"/>
    </xf>
    <xf numFmtId="176" fontId="21" fillId="2" borderId="3" xfId="0" applyNumberFormat="1" applyFont="1" applyFill="1" applyBorder="1" applyAlignment="1" applyProtection="1">
      <alignment vertical="center"/>
      <protection hidden="1"/>
    </xf>
    <xf numFmtId="176" fontId="21" fillId="2" borderId="4" xfId="0" applyNumberFormat="1" applyFont="1" applyFill="1" applyBorder="1" applyAlignment="1" applyProtection="1">
      <alignment vertical="center"/>
      <protection hidden="1"/>
    </xf>
    <xf numFmtId="176" fontId="10" fillId="3" borderId="8" xfId="0" applyNumberFormat="1" applyFont="1" applyFill="1" applyBorder="1" applyAlignment="1" applyProtection="1">
      <alignment horizontal="center" vertical="center"/>
      <protection locked="0"/>
    </xf>
    <xf numFmtId="176" fontId="10" fillId="3" borderId="9" xfId="0" applyNumberFormat="1" applyFont="1" applyFill="1" applyBorder="1" applyAlignment="1" applyProtection="1">
      <alignment horizontal="center" vertical="center"/>
      <protection locked="0"/>
    </xf>
    <xf numFmtId="176" fontId="10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177" fontId="1" fillId="3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9" fontId="5" fillId="2" borderId="3" xfId="0" applyNumberFormat="1" applyFont="1" applyFill="1" applyBorder="1" applyAlignment="1">
      <alignment horizontal="center" vertical="center"/>
    </xf>
    <xf numFmtId="9" fontId="5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3" borderId="3" xfId="0" applyFont="1" applyFill="1" applyBorder="1" applyAlignment="1" applyProtection="1">
      <alignment vertical="center" shrinkToFit="1"/>
      <protection locked="0"/>
    </xf>
    <xf numFmtId="0" fontId="16" fillId="2" borderId="20" xfId="0" applyFont="1" applyFill="1" applyBorder="1" applyAlignment="1" applyProtection="1">
      <alignment horizontal="center" vertical="center"/>
      <protection hidden="1"/>
    </xf>
    <xf numFmtId="0" fontId="16" fillId="2" borderId="21" xfId="0" applyFont="1" applyFill="1" applyBorder="1" applyAlignment="1" applyProtection="1">
      <alignment horizontal="center" vertical="center"/>
      <protection hidden="1"/>
    </xf>
    <xf numFmtId="0" fontId="16" fillId="2" borderId="2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>
      <alignment horizontal="center" vertical="center" justifyLastLine="1"/>
    </xf>
    <xf numFmtId="0" fontId="0" fillId="2" borderId="3" xfId="0" applyFill="1" applyBorder="1">
      <alignment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77" fontId="7" fillId="3" borderId="3" xfId="0" applyNumberFormat="1" applyFont="1" applyFill="1" applyBorder="1" applyAlignment="1" applyProtection="1">
      <alignment horizontal="center" vertical="center"/>
      <protection locked="0"/>
    </xf>
    <xf numFmtId="179" fontId="1" fillId="3" borderId="3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8" fillId="2" borderId="28" xfId="0" applyFont="1" applyFill="1" applyBorder="1" applyAlignment="1">
      <alignment horizontal="left" vertical="center" indent="1"/>
    </xf>
    <xf numFmtId="0" fontId="18" fillId="2" borderId="29" xfId="0" applyFont="1" applyFill="1" applyBorder="1" applyAlignment="1">
      <alignment horizontal="left" vertical="center" indent="1"/>
    </xf>
    <xf numFmtId="0" fontId="18" fillId="2" borderId="30" xfId="0" applyFont="1" applyFill="1" applyBorder="1" applyAlignment="1">
      <alignment horizontal="left" vertical="center" indent="1"/>
    </xf>
    <xf numFmtId="176" fontId="14" fillId="2" borderId="31" xfId="0" applyNumberFormat="1" applyFont="1" applyFill="1" applyBorder="1" applyAlignment="1" applyProtection="1">
      <alignment vertical="center"/>
      <protection hidden="1"/>
    </xf>
    <xf numFmtId="176" fontId="14" fillId="2" borderId="32" xfId="0" applyNumberFormat="1" applyFont="1" applyFill="1" applyBorder="1" applyAlignment="1" applyProtection="1">
      <alignment vertical="center"/>
      <protection hidden="1"/>
    </xf>
    <xf numFmtId="176" fontId="14" fillId="2" borderId="33" xfId="0" applyNumberFormat="1" applyFont="1" applyFill="1" applyBorder="1" applyAlignment="1" applyProtection="1">
      <alignment vertical="center"/>
      <protection hidden="1"/>
    </xf>
    <xf numFmtId="0" fontId="17" fillId="2" borderId="34" xfId="0" applyFont="1" applyFill="1" applyBorder="1" applyAlignment="1">
      <alignment vertical="center"/>
    </xf>
    <xf numFmtId="0" fontId="17" fillId="2" borderId="35" xfId="0" applyFont="1" applyFill="1" applyBorder="1" applyAlignment="1">
      <alignment vertical="center"/>
    </xf>
    <xf numFmtId="0" fontId="17" fillId="2" borderId="36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left" vertical="center" indent="1"/>
    </xf>
    <xf numFmtId="0" fontId="18" fillId="2" borderId="0" xfId="0" applyFont="1" applyFill="1" applyBorder="1" applyAlignment="1">
      <alignment horizontal="left" vertical="center" indent="1"/>
    </xf>
    <xf numFmtId="0" fontId="18" fillId="2" borderId="27" xfId="0" applyFont="1" applyFill="1" applyBorder="1" applyAlignment="1">
      <alignment horizontal="left" vertical="center" indent="1"/>
    </xf>
    <xf numFmtId="176" fontId="21" fillId="2" borderId="2" xfId="0" applyNumberFormat="1" applyFont="1" applyFill="1" applyBorder="1" applyAlignment="1" applyProtection="1">
      <alignment vertical="center"/>
      <protection hidden="1"/>
    </xf>
    <xf numFmtId="0" fontId="3" fillId="2" borderId="37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176" fontId="21" fillId="2" borderId="40" xfId="0" applyNumberFormat="1" applyFont="1" applyFill="1" applyBorder="1" applyAlignment="1" applyProtection="1">
      <alignment vertical="center"/>
      <protection hidden="1"/>
    </xf>
    <xf numFmtId="176" fontId="21" fillId="2" borderId="41" xfId="0" applyNumberFormat="1" applyFont="1" applyFill="1" applyBorder="1" applyAlignment="1" applyProtection="1">
      <alignment vertical="center"/>
      <protection hidden="1"/>
    </xf>
    <xf numFmtId="176" fontId="21" fillId="2" borderId="42" xfId="0" applyNumberFormat="1" applyFont="1" applyFill="1" applyBorder="1" applyAlignment="1" applyProtection="1">
      <alignment vertical="center"/>
      <protection hidden="1"/>
    </xf>
    <xf numFmtId="9" fontId="3" fillId="2" borderId="3" xfId="0" applyNumberFormat="1" applyFont="1" applyFill="1" applyBorder="1" applyAlignment="1">
      <alignment horizontal="center" vertical="center" shrinkToFit="1"/>
    </xf>
    <xf numFmtId="176" fontId="13" fillId="0" borderId="3" xfId="0" applyNumberFormat="1" applyFont="1" applyFill="1" applyBorder="1" applyAlignment="1" applyProtection="1">
      <alignment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28</xdr:row>
      <xdr:rowOff>0</xdr:rowOff>
    </xdr:from>
    <xdr:to>
      <xdr:col>7</xdr:col>
      <xdr:colOff>8965</xdr:colOff>
      <xdr:row>28</xdr:row>
      <xdr:rowOff>8965</xdr:rowOff>
    </xdr:to>
    <xdr:cxnSp macro="">
      <xdr:nvCxnSpPr>
        <xdr:cNvPr id="74" name="直線コネクタ 73"/>
        <xdr:cNvCxnSpPr/>
      </xdr:nvCxnSpPr>
      <xdr:spPr>
        <a:xfrm>
          <a:off x="2446020" y="4957482"/>
          <a:ext cx="1220545" cy="896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8965</xdr:colOff>
      <xdr:row>39</xdr:row>
      <xdr:rowOff>170329</xdr:rowOff>
    </xdr:from>
    <xdr:to>
      <xdr:col>7</xdr:col>
      <xdr:colOff>8965</xdr:colOff>
      <xdr:row>39</xdr:row>
      <xdr:rowOff>170329</xdr:rowOff>
    </xdr:to>
    <xdr:cxnSp macro="">
      <xdr:nvCxnSpPr>
        <xdr:cNvPr id="76" name="直線コネクタ 75"/>
        <xdr:cNvCxnSpPr/>
      </xdr:nvCxnSpPr>
      <xdr:spPr>
        <a:xfrm>
          <a:off x="2447365" y="7377953"/>
          <a:ext cx="1219200" cy="0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19274</xdr:colOff>
      <xdr:row>36</xdr:row>
      <xdr:rowOff>329452</xdr:rowOff>
    </xdr:from>
    <xdr:ext cx="1242520" cy="459100"/>
    <xdr:sp macro="" textlink="">
      <xdr:nvSpPr>
        <xdr:cNvPr id="79" name="テキスト ボックス 78"/>
        <xdr:cNvSpPr txBox="1"/>
      </xdr:nvSpPr>
      <xdr:spPr>
        <a:xfrm>
          <a:off x="4331298" y="6658534"/>
          <a:ext cx="1242520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総費用額</a:t>
          </a:r>
          <a:endParaRPr kumimoji="1" lang="en-US" altLang="ja-JP" sz="1100"/>
        </a:p>
        <a:p>
          <a:r>
            <a:rPr kumimoji="1" lang="ja-JP" altLang="en-US" sz="1100"/>
            <a:t>　　　</a:t>
          </a:r>
          <a:r>
            <a:rPr kumimoji="1" lang="en-US" altLang="ja-JP" sz="1100"/>
            <a:t>×3</a:t>
          </a:r>
          <a:r>
            <a:rPr kumimoji="1" lang="ja-JP" altLang="en-US" sz="1100"/>
            <a:t>％（切捨）</a:t>
          </a:r>
        </a:p>
      </xdr:txBody>
    </xdr:sp>
    <xdr:clientData/>
  </xdr:oneCellAnchor>
  <xdr:oneCellAnchor>
    <xdr:from>
      <xdr:col>8</xdr:col>
      <xdr:colOff>76200</xdr:colOff>
      <xdr:row>30</xdr:row>
      <xdr:rowOff>68580</xdr:rowOff>
    </xdr:from>
    <xdr:ext cx="1314014" cy="475836"/>
    <xdr:sp macro="" textlink="">
      <xdr:nvSpPr>
        <xdr:cNvPr id="80" name="テキスト ボックス 79"/>
        <xdr:cNvSpPr txBox="1"/>
      </xdr:nvSpPr>
      <xdr:spPr>
        <a:xfrm>
          <a:off x="4386943" y="3856809"/>
          <a:ext cx="1314014" cy="475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総費用額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　　　</a:t>
          </a:r>
          <a:r>
            <a:rPr kumimoji="1" lang="en-US" altLang="ja-JP" sz="1100"/>
            <a:t>×10</a:t>
          </a:r>
          <a:r>
            <a:rPr kumimoji="1" lang="ja-JP" altLang="en-US" sz="1100"/>
            <a:t>％（切捨）</a:t>
          </a:r>
        </a:p>
      </xdr:txBody>
    </xdr:sp>
    <xdr:clientData/>
  </xdr:oneCellAnchor>
  <xdr:twoCellAnchor>
    <xdr:from>
      <xdr:col>8</xdr:col>
      <xdr:colOff>99060</xdr:colOff>
      <xdr:row>30</xdr:row>
      <xdr:rowOff>30480</xdr:rowOff>
    </xdr:from>
    <xdr:to>
      <xdr:col>10</xdr:col>
      <xdr:colOff>213360</xdr:colOff>
      <xdr:row>33</xdr:row>
      <xdr:rowOff>60960</xdr:rowOff>
    </xdr:to>
    <xdr:sp macro="" textlink="">
      <xdr:nvSpPr>
        <xdr:cNvPr id="81" name="大かっこ 80"/>
        <xdr:cNvSpPr/>
      </xdr:nvSpPr>
      <xdr:spPr>
        <a:xfrm>
          <a:off x="4282440" y="3718560"/>
          <a:ext cx="1333500" cy="5334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571500</xdr:colOff>
      <xdr:row>30</xdr:row>
      <xdr:rowOff>91440</xdr:rowOff>
    </xdr:from>
    <xdr:ext cx="1242520" cy="459100"/>
    <xdr:sp macro="" textlink="">
      <xdr:nvSpPr>
        <xdr:cNvPr id="82" name="テキスト ボックス 81"/>
        <xdr:cNvSpPr txBox="1"/>
      </xdr:nvSpPr>
      <xdr:spPr>
        <a:xfrm>
          <a:off x="5974080" y="3779520"/>
          <a:ext cx="1242520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総費用額</a:t>
          </a:r>
          <a:endParaRPr kumimoji="1" lang="en-US" altLang="ja-JP" sz="1100"/>
        </a:p>
        <a:p>
          <a:r>
            <a:rPr kumimoji="1" lang="ja-JP" altLang="en-US" sz="1100"/>
            <a:t>　　　</a:t>
          </a:r>
          <a:r>
            <a:rPr kumimoji="1" lang="en-US" altLang="ja-JP" sz="1100"/>
            <a:t>×3</a:t>
          </a:r>
          <a:r>
            <a:rPr kumimoji="1" lang="ja-JP" altLang="en-US" sz="1100"/>
            <a:t>％（切捨）</a:t>
          </a:r>
        </a:p>
      </xdr:txBody>
    </xdr:sp>
    <xdr:clientData/>
  </xdr:oneCellAnchor>
  <xdr:twoCellAnchor>
    <xdr:from>
      <xdr:col>10</xdr:col>
      <xdr:colOff>571500</xdr:colOff>
      <xdr:row>30</xdr:row>
      <xdr:rowOff>30480</xdr:rowOff>
    </xdr:from>
    <xdr:to>
      <xdr:col>13</xdr:col>
      <xdr:colOff>76200</xdr:colOff>
      <xdr:row>33</xdr:row>
      <xdr:rowOff>60960</xdr:rowOff>
    </xdr:to>
    <xdr:sp macro="" textlink="">
      <xdr:nvSpPr>
        <xdr:cNvPr id="83" name="大かっこ 82"/>
        <xdr:cNvSpPr/>
      </xdr:nvSpPr>
      <xdr:spPr>
        <a:xfrm>
          <a:off x="5974080" y="3718560"/>
          <a:ext cx="1333500" cy="5334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243840</xdr:colOff>
      <xdr:row>31</xdr:row>
      <xdr:rowOff>7620</xdr:rowOff>
    </xdr:from>
    <xdr:ext cx="292644" cy="275717"/>
    <xdr:sp macro="" textlink="">
      <xdr:nvSpPr>
        <xdr:cNvPr id="84" name="テキスト ボックス 83"/>
        <xdr:cNvSpPr txBox="1"/>
      </xdr:nvSpPr>
      <xdr:spPr>
        <a:xfrm>
          <a:off x="5646420" y="3863340"/>
          <a:ext cx="2926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と</a:t>
          </a:r>
        </a:p>
      </xdr:txBody>
    </xdr:sp>
    <xdr:clientData/>
  </xdr:oneCellAnchor>
  <xdr:oneCellAnchor>
    <xdr:from>
      <xdr:col>13</xdr:col>
      <xdr:colOff>99060</xdr:colOff>
      <xdr:row>31</xdr:row>
      <xdr:rowOff>22860</xdr:rowOff>
    </xdr:from>
    <xdr:ext cx="607859" cy="275717"/>
    <xdr:sp macro="" textlink="">
      <xdr:nvSpPr>
        <xdr:cNvPr id="85" name="テキスト ボックス 84"/>
        <xdr:cNvSpPr txBox="1"/>
      </xdr:nvSpPr>
      <xdr:spPr>
        <a:xfrm>
          <a:off x="7330440" y="3878580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の差額</a:t>
          </a:r>
        </a:p>
      </xdr:txBody>
    </xdr:sp>
    <xdr:clientData/>
  </xdr:oneCellAnchor>
  <xdr:oneCellAnchor>
    <xdr:from>
      <xdr:col>8</xdr:col>
      <xdr:colOff>274320</xdr:colOff>
      <xdr:row>33</xdr:row>
      <xdr:rowOff>25549</xdr:rowOff>
    </xdr:from>
    <xdr:ext cx="2775568" cy="275717"/>
    <xdr:sp macro="" textlink="">
      <xdr:nvSpPr>
        <xdr:cNvPr id="86" name="テキスト ボックス 85"/>
        <xdr:cNvSpPr txBox="1"/>
      </xdr:nvSpPr>
      <xdr:spPr>
        <a:xfrm>
          <a:off x="4586344" y="5834678"/>
          <a:ext cx="277556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rgbClr val="0000FF"/>
              </a:solidFill>
            </a:rPr>
            <a:t>（ご本人に代わって新宿区が負担する金額）</a:t>
          </a:r>
        </a:p>
      </xdr:txBody>
    </xdr:sp>
    <xdr:clientData/>
  </xdr:oneCellAnchor>
  <xdr:oneCellAnchor>
    <xdr:from>
      <xdr:col>8</xdr:col>
      <xdr:colOff>254908</xdr:colOff>
      <xdr:row>26</xdr:row>
      <xdr:rowOff>35470</xdr:rowOff>
    </xdr:from>
    <xdr:ext cx="1182055" cy="325730"/>
    <xdr:sp macro="" textlink="">
      <xdr:nvSpPr>
        <xdr:cNvPr id="75" name="テキスト ボックス 74"/>
        <xdr:cNvSpPr txBox="1"/>
      </xdr:nvSpPr>
      <xdr:spPr>
        <a:xfrm>
          <a:off x="4568491" y="3030461"/>
          <a:ext cx="1182055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⑥</a:t>
          </a:r>
          <a:r>
            <a:rPr kumimoji="1" lang="ja-JP" altLang="en-US" sz="1050" b="0">
              <a:solidFill>
                <a:sysClr val="windowText" lastClr="000000"/>
              </a:solidFill>
            </a:rPr>
            <a:t>上限月額まで</a:t>
          </a:r>
          <a:endParaRPr kumimoji="1" lang="ja-JP" altLang="en-US" sz="800" b="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8</xdr:col>
      <xdr:colOff>6626</xdr:colOff>
      <xdr:row>27</xdr:row>
      <xdr:rowOff>32683</xdr:rowOff>
    </xdr:from>
    <xdr:to>
      <xdr:col>8</xdr:col>
      <xdr:colOff>254908</xdr:colOff>
      <xdr:row>27</xdr:row>
      <xdr:rowOff>165653</xdr:rowOff>
    </xdr:to>
    <xdr:cxnSp macro="">
      <xdr:nvCxnSpPr>
        <xdr:cNvPr id="6" name="直線矢印コネクタ 5"/>
        <xdr:cNvCxnSpPr>
          <a:stCxn id="75" idx="1"/>
        </xdr:cNvCxnSpPr>
      </xdr:nvCxnSpPr>
      <xdr:spPr>
        <a:xfrm flipH="1">
          <a:off x="4320209" y="3193326"/>
          <a:ext cx="248282" cy="13297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214402</xdr:colOff>
      <xdr:row>0</xdr:row>
      <xdr:rowOff>0</xdr:rowOff>
    </xdr:from>
    <xdr:to>
      <xdr:col>21</xdr:col>
      <xdr:colOff>538569</xdr:colOff>
      <xdr:row>45</xdr:row>
      <xdr:rowOff>127207</xdr:rowOff>
    </xdr:to>
    <xdr:grpSp>
      <xdr:nvGrpSpPr>
        <xdr:cNvPr id="19" name="グループ化 18"/>
        <xdr:cNvGrpSpPr/>
      </xdr:nvGrpSpPr>
      <xdr:grpSpPr>
        <a:xfrm>
          <a:off x="8184026" y="0"/>
          <a:ext cx="4591367" cy="8365772"/>
          <a:chOff x="8116957" y="3380086"/>
          <a:chExt cx="4591367" cy="7629830"/>
        </a:xfrm>
      </xdr:grpSpPr>
      <xdr:grpSp>
        <xdr:nvGrpSpPr>
          <xdr:cNvPr id="17" name="グループ化 16"/>
          <xdr:cNvGrpSpPr/>
        </xdr:nvGrpSpPr>
        <xdr:grpSpPr>
          <a:xfrm>
            <a:off x="8116957" y="3380086"/>
            <a:ext cx="4591367" cy="7629830"/>
            <a:chOff x="11032435" y="650138"/>
            <a:chExt cx="4591367" cy="7629830"/>
          </a:xfrm>
        </xdr:grpSpPr>
        <xdr:pic>
          <xdr:nvPicPr>
            <xdr:cNvPr id="87" name="図 86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l="23358" t="15618" r="47135"/>
            <a:stretch/>
          </xdr:blipFill>
          <xdr:spPr>
            <a:xfrm>
              <a:off x="11032435" y="650138"/>
              <a:ext cx="4525618" cy="7629830"/>
            </a:xfrm>
            <a:prstGeom prst="rect">
              <a:avLst/>
            </a:prstGeom>
          </xdr:spPr>
        </xdr:pic>
        <xdr:sp macro="" textlink="">
          <xdr:nvSpPr>
            <xdr:cNvPr id="2" name="テキスト ボックス 1"/>
            <xdr:cNvSpPr txBox="1"/>
          </xdr:nvSpPr>
          <xdr:spPr>
            <a:xfrm>
              <a:off x="12759505" y="6278800"/>
              <a:ext cx="373399" cy="35907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1600" b="1">
                  <a:solidFill>
                    <a:srgbClr val="FF0000"/>
                  </a:solidFill>
                </a:rPr>
                <a:t>①</a:t>
              </a:r>
              <a:endParaRPr kumimoji="1" lang="ja-JP" altLang="en-US" sz="1100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50" name="テキスト ボックス 49"/>
            <xdr:cNvSpPr txBox="1"/>
          </xdr:nvSpPr>
          <xdr:spPr>
            <a:xfrm>
              <a:off x="12753269" y="7476565"/>
              <a:ext cx="333253" cy="35907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1600" b="1">
                  <a:solidFill>
                    <a:srgbClr val="FF0000"/>
                  </a:solidFill>
                </a:rPr>
                <a:t>②</a:t>
              </a:r>
              <a:endParaRPr kumimoji="1" lang="ja-JP" altLang="en-US" sz="1100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51" name="テキスト ボックス 50"/>
            <xdr:cNvSpPr txBox="1"/>
          </xdr:nvSpPr>
          <xdr:spPr>
            <a:xfrm>
              <a:off x="13080675" y="7330791"/>
              <a:ext cx="390684" cy="35907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600" b="1">
                  <a:solidFill>
                    <a:srgbClr val="FF0000"/>
                  </a:solidFill>
                </a:rPr>
                <a:t>③</a:t>
              </a:r>
              <a:endParaRPr kumimoji="1" lang="ja-JP" altLang="en-US" sz="1100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71" name="テキスト ボックス 70"/>
            <xdr:cNvSpPr txBox="1"/>
          </xdr:nvSpPr>
          <xdr:spPr>
            <a:xfrm>
              <a:off x="13079505" y="7646895"/>
              <a:ext cx="390684" cy="35907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600" b="1">
                  <a:solidFill>
                    <a:srgbClr val="FF0000"/>
                  </a:solidFill>
                </a:rPr>
                <a:t>④</a:t>
              </a:r>
              <a:endParaRPr kumimoji="1" lang="ja-JP" altLang="en-US" sz="1100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73" name="テキスト ボックス 72"/>
            <xdr:cNvSpPr txBox="1"/>
          </xdr:nvSpPr>
          <xdr:spPr>
            <a:xfrm>
              <a:off x="13223721" y="6665065"/>
              <a:ext cx="2400081" cy="542456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600" b="1">
                  <a:solidFill>
                    <a:srgbClr val="FF0000"/>
                  </a:solidFill>
                </a:rPr>
                <a:t>⑤</a:t>
              </a:r>
              <a:r>
                <a:rPr kumimoji="1" lang="ja-JP" altLang="en-US" sz="1100" b="1">
                  <a:solidFill>
                    <a:sysClr val="windowText" lastClr="000000"/>
                  </a:solidFill>
                </a:rPr>
                <a:t>は明細書上では表示されません。</a:t>
              </a:r>
              <a:endParaRPr kumimoji="1" lang="en-US" altLang="ja-JP" sz="1100" b="1">
                <a:solidFill>
                  <a:sysClr val="windowText" lastClr="000000"/>
                </a:solidFill>
              </a:endParaRPr>
            </a:p>
            <a:p>
              <a:r>
                <a:rPr kumimoji="1" lang="ja-JP" altLang="en-US" sz="1100" b="1">
                  <a:solidFill>
                    <a:sysClr val="windowText" lastClr="000000"/>
                  </a:solidFill>
                </a:rPr>
                <a:t>（③－④）で間接的に確認できます。</a:t>
              </a:r>
              <a:endParaRPr kumimoji="1" lang="ja-JP" altLang="en-US" sz="900" b="1">
                <a:solidFill>
                  <a:sysClr val="windowText" lastClr="000000"/>
                </a:solidFill>
              </a:endParaRPr>
            </a:p>
          </xdr:txBody>
        </xdr:sp>
        <xdr:cxnSp macro="">
          <xdr:nvCxnSpPr>
            <xdr:cNvPr id="8" name="直線矢印コネクタ 7"/>
            <xdr:cNvCxnSpPr/>
          </xdr:nvCxnSpPr>
          <xdr:spPr>
            <a:xfrm flipH="1">
              <a:off x="12390783" y="6420678"/>
              <a:ext cx="443947" cy="0"/>
            </a:xfrm>
            <a:prstGeom prst="straightConnector1">
              <a:avLst/>
            </a:prstGeom>
            <a:ln w="19050">
              <a:solidFill>
                <a:srgbClr val="FF0000"/>
              </a:solidFill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8" name="直線矢印コネクタ 77"/>
            <xdr:cNvCxnSpPr/>
          </xdr:nvCxnSpPr>
          <xdr:spPr>
            <a:xfrm flipH="1">
              <a:off x="12423913" y="7480852"/>
              <a:ext cx="735496" cy="46383"/>
            </a:xfrm>
            <a:prstGeom prst="straightConnector1">
              <a:avLst/>
            </a:prstGeom>
            <a:ln w="19050">
              <a:solidFill>
                <a:srgbClr val="FF0000"/>
              </a:solidFill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88" name="直線矢印コネクタ 87"/>
            <xdr:cNvCxnSpPr/>
          </xdr:nvCxnSpPr>
          <xdr:spPr>
            <a:xfrm flipH="1">
              <a:off x="12443792" y="7666382"/>
              <a:ext cx="443947" cy="0"/>
            </a:xfrm>
            <a:prstGeom prst="straightConnector1">
              <a:avLst/>
            </a:prstGeom>
            <a:ln w="19050">
              <a:solidFill>
                <a:srgbClr val="FF0000"/>
              </a:solidFill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89" name="直線矢印コネクタ 88"/>
            <xdr:cNvCxnSpPr/>
          </xdr:nvCxnSpPr>
          <xdr:spPr>
            <a:xfrm flipH="1" flipV="1">
              <a:off x="12463670" y="7825409"/>
              <a:ext cx="702366" cy="19877"/>
            </a:xfrm>
            <a:prstGeom prst="straightConnector1">
              <a:avLst/>
            </a:prstGeom>
            <a:ln w="19050">
              <a:solidFill>
                <a:srgbClr val="FF0000"/>
              </a:solidFill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6" name="角丸四角形 15"/>
            <xdr:cNvSpPr/>
          </xdr:nvSpPr>
          <xdr:spPr>
            <a:xfrm>
              <a:off x="11456504" y="6334539"/>
              <a:ext cx="576470" cy="192157"/>
            </a:xfrm>
            <a:prstGeom prst="round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0" name="角丸四角形 89"/>
            <xdr:cNvSpPr/>
          </xdr:nvSpPr>
          <xdr:spPr>
            <a:xfrm>
              <a:off x="11416747" y="7487478"/>
              <a:ext cx="636105" cy="86139"/>
            </a:xfrm>
            <a:prstGeom prst="round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1" name="角丸四角形 90"/>
            <xdr:cNvSpPr/>
          </xdr:nvSpPr>
          <xdr:spPr>
            <a:xfrm>
              <a:off x="11668539" y="7639878"/>
              <a:ext cx="384314" cy="72887"/>
            </a:xfrm>
            <a:prstGeom prst="round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4" name="角丸四角形 93"/>
            <xdr:cNvSpPr/>
          </xdr:nvSpPr>
          <xdr:spPr>
            <a:xfrm>
              <a:off x="11390243" y="7772400"/>
              <a:ext cx="655983" cy="99391"/>
            </a:xfrm>
            <a:prstGeom prst="round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77" name="テキスト ボックス 76"/>
          <xdr:cNvSpPr txBox="1"/>
        </xdr:nvSpPr>
        <xdr:spPr>
          <a:xfrm>
            <a:off x="9836230" y="5482112"/>
            <a:ext cx="390684" cy="359073"/>
          </a:xfrm>
          <a:prstGeom prst="rect">
            <a:avLst/>
          </a:prstGeom>
          <a:solidFill>
            <a:sysClr val="window" lastClr="FFFFFF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⑥</a:t>
            </a:r>
            <a:endParaRPr kumimoji="1" lang="ja-JP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95" name="角丸四角形 94"/>
          <xdr:cNvSpPr/>
        </xdr:nvSpPr>
        <xdr:spPr>
          <a:xfrm>
            <a:off x="8322364" y="5533565"/>
            <a:ext cx="987287" cy="198000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6" name="直線矢印コネクタ 95"/>
          <xdr:cNvCxnSpPr/>
        </xdr:nvCxnSpPr>
        <xdr:spPr>
          <a:xfrm flipH="1" flipV="1">
            <a:off x="9594574" y="5652052"/>
            <a:ext cx="324678" cy="782"/>
          </a:xfrm>
          <a:prstGeom prst="straightConnector1">
            <a:avLst/>
          </a:prstGeom>
          <a:ln w="19050">
            <a:solidFill>
              <a:srgbClr val="FF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529890</xdr:colOff>
      <xdr:row>30</xdr:row>
      <xdr:rowOff>102203</xdr:rowOff>
    </xdr:from>
    <xdr:ext cx="364908" cy="325730"/>
    <xdr:sp macro="" textlink="">
      <xdr:nvSpPr>
        <xdr:cNvPr id="97" name="テキスト ボックス 96"/>
        <xdr:cNvSpPr txBox="1"/>
      </xdr:nvSpPr>
      <xdr:spPr>
        <a:xfrm>
          <a:off x="5450233" y="3890432"/>
          <a:ext cx="364908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③</a:t>
          </a:r>
          <a:endParaRPr kumimoji="1" lang="ja-JP" altLang="en-US" sz="800" b="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12</xdr:col>
      <xdr:colOff>344832</xdr:colOff>
      <xdr:row>30</xdr:row>
      <xdr:rowOff>69545</xdr:rowOff>
    </xdr:from>
    <xdr:ext cx="364908" cy="325730"/>
    <xdr:sp macro="" textlink="">
      <xdr:nvSpPr>
        <xdr:cNvPr id="98" name="テキスト ボックス 97"/>
        <xdr:cNvSpPr txBox="1"/>
      </xdr:nvSpPr>
      <xdr:spPr>
        <a:xfrm>
          <a:off x="7093975" y="3857774"/>
          <a:ext cx="364908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⑤</a:t>
          </a:r>
          <a:endParaRPr kumimoji="1" lang="ja-JP" altLang="en-US" sz="800" b="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4543</xdr:colOff>
      <xdr:row>55</xdr:row>
      <xdr:rowOff>21772</xdr:rowOff>
    </xdr:from>
    <xdr:to>
      <xdr:col>23</xdr:col>
      <xdr:colOff>385482</xdr:colOff>
      <xdr:row>82</xdr:row>
      <xdr:rowOff>933</xdr:rowOff>
    </xdr:to>
    <xdr:grpSp>
      <xdr:nvGrpSpPr>
        <xdr:cNvPr id="33" name="グループ化 32"/>
        <xdr:cNvGrpSpPr/>
      </xdr:nvGrpSpPr>
      <xdr:grpSpPr>
        <a:xfrm>
          <a:off x="533461" y="10071207"/>
          <a:ext cx="13308045" cy="4578055"/>
          <a:chOff x="527057" y="8251372"/>
          <a:chExt cx="13313400" cy="4387875"/>
        </a:xfrm>
      </xdr:grpSpPr>
      <xdr:grpSp>
        <xdr:nvGrpSpPr>
          <xdr:cNvPr id="32" name="グループ化 31"/>
          <xdr:cNvGrpSpPr/>
        </xdr:nvGrpSpPr>
        <xdr:grpSpPr>
          <a:xfrm>
            <a:off x="527057" y="8251372"/>
            <a:ext cx="13313400" cy="4387875"/>
            <a:chOff x="527057" y="8251372"/>
            <a:chExt cx="13313400" cy="4387875"/>
          </a:xfrm>
        </xdr:grpSpPr>
        <xdr:grpSp>
          <xdr:nvGrpSpPr>
            <xdr:cNvPr id="69" name="グループ化 68"/>
            <xdr:cNvGrpSpPr/>
          </xdr:nvGrpSpPr>
          <xdr:grpSpPr>
            <a:xfrm>
              <a:off x="527057" y="8251372"/>
              <a:ext cx="12248500" cy="4387875"/>
              <a:chOff x="571500" y="2491740"/>
              <a:chExt cx="12117871" cy="4504851"/>
            </a:xfrm>
          </xdr:grpSpPr>
          <xdr:sp macro="" textlink="">
            <xdr:nvSpPr>
              <xdr:cNvPr id="14" name="テキスト ボックス 13"/>
              <xdr:cNvSpPr txBox="1"/>
            </xdr:nvSpPr>
            <xdr:spPr>
              <a:xfrm>
                <a:off x="6711088" y="6088877"/>
                <a:ext cx="3276599" cy="275717"/>
              </a:xfrm>
              <a:prstGeom prst="rect">
                <a:avLst/>
              </a:prstGeom>
              <a:noFill/>
              <a:ln>
                <a:solidFill>
                  <a:sysClr val="windowText" lastClr="00000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r>
                  <a:rPr kumimoji="1" lang="ja-JP" altLang="en-US" sz="1100"/>
                  <a:t>（総費用額の合計）</a:t>
                </a:r>
                <a:r>
                  <a:rPr kumimoji="1" lang="en-US" altLang="ja-JP" sz="1100"/>
                  <a:t>×10</a:t>
                </a:r>
                <a:r>
                  <a:rPr kumimoji="1" lang="ja-JP" altLang="en-US" sz="1100"/>
                  <a:t>％　＞　上限月額　の場合</a:t>
                </a:r>
                <a:endParaRPr kumimoji="1" lang="en-US" altLang="ja-JP" sz="1100"/>
              </a:p>
            </xdr:txBody>
          </xdr:sp>
          <xdr:sp macro="" textlink="">
            <xdr:nvSpPr>
              <xdr:cNvPr id="15" name="テキスト ボックス 14"/>
              <xdr:cNvSpPr txBox="1"/>
            </xdr:nvSpPr>
            <xdr:spPr>
              <a:xfrm>
                <a:off x="6711087" y="6683237"/>
                <a:ext cx="3115531" cy="271308"/>
              </a:xfrm>
              <a:prstGeom prst="rect">
                <a:avLst/>
              </a:prstGeom>
              <a:noFill/>
              <a:ln>
                <a:solidFill>
                  <a:sysClr val="windowText" lastClr="00000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（総費用額の合計）</a:t>
                </a:r>
                <a:r>
                  <a:rPr kumimoji="1" lang="en-US" altLang="ja-JP" sz="1100"/>
                  <a:t>×10</a:t>
                </a:r>
                <a:r>
                  <a:rPr kumimoji="1" lang="ja-JP" altLang="en-US" sz="1100"/>
                  <a:t>％　≦　上限月額　の場合</a:t>
                </a:r>
                <a:endParaRPr kumimoji="1" lang="en-US" altLang="ja-JP" sz="1100"/>
              </a:p>
            </xdr:txBody>
          </xdr:sp>
          <xdr:sp macro="" textlink="">
            <xdr:nvSpPr>
              <xdr:cNvPr id="37" name="テキスト ボックス 36"/>
              <xdr:cNvSpPr txBox="1"/>
            </xdr:nvSpPr>
            <xdr:spPr>
              <a:xfrm>
                <a:off x="10713720" y="2491740"/>
                <a:ext cx="1566776" cy="359073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600" b="1">
                    <a:solidFill>
                      <a:srgbClr val="FF0000"/>
                    </a:solidFill>
                  </a:rPr>
                  <a:t>【</a:t>
                </a:r>
                <a:r>
                  <a:rPr kumimoji="1" lang="ja-JP" altLang="en-US" sz="1600" b="1">
                    <a:solidFill>
                      <a:srgbClr val="FF0000"/>
                    </a:solidFill>
                  </a:rPr>
                  <a:t>一般</a:t>
                </a:r>
                <a:r>
                  <a:rPr kumimoji="1" lang="en-US" altLang="ja-JP" sz="1600" b="1">
                    <a:solidFill>
                      <a:srgbClr val="FF0000"/>
                    </a:solidFill>
                  </a:rPr>
                  <a:t>】</a:t>
                </a:r>
                <a:r>
                  <a:rPr kumimoji="1" lang="ja-JP" altLang="en-US" sz="1100"/>
                  <a:t>シートで計算</a:t>
                </a:r>
              </a:p>
            </xdr:txBody>
          </xdr:sp>
          <xdr:cxnSp macro="">
            <xdr:nvCxnSpPr>
              <xdr:cNvPr id="39" name="直線矢印コネクタ 38"/>
              <xdr:cNvCxnSpPr>
                <a:endCxn id="37" idx="1"/>
              </xdr:cNvCxnSpPr>
            </xdr:nvCxnSpPr>
            <xdr:spPr>
              <a:xfrm>
                <a:off x="10454640" y="2667699"/>
                <a:ext cx="259080" cy="3578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43" name="テキスト ボックス 42"/>
              <xdr:cNvSpPr txBox="1"/>
            </xdr:nvSpPr>
            <xdr:spPr>
              <a:xfrm>
                <a:off x="10774680" y="3086100"/>
                <a:ext cx="1914691" cy="359073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600" b="1">
                    <a:solidFill>
                      <a:srgbClr val="FF0000"/>
                    </a:solidFill>
                  </a:rPr>
                  <a:t>【</a:t>
                </a:r>
                <a:r>
                  <a:rPr kumimoji="1" lang="ja-JP" altLang="en-US" sz="1600" b="1">
                    <a:solidFill>
                      <a:srgbClr val="FF0000"/>
                    </a:solidFill>
                  </a:rPr>
                  <a:t>一般（２）</a:t>
                </a:r>
                <a:r>
                  <a:rPr kumimoji="1" lang="en-US" altLang="ja-JP" sz="1600" b="1">
                    <a:solidFill>
                      <a:srgbClr val="FF0000"/>
                    </a:solidFill>
                  </a:rPr>
                  <a:t>】</a:t>
                </a:r>
                <a:r>
                  <a:rPr kumimoji="1" lang="ja-JP" altLang="en-US" sz="1100"/>
                  <a:t>シートで計算</a:t>
                </a:r>
              </a:p>
            </xdr:txBody>
          </xdr:sp>
          <xdr:cxnSp macro="">
            <xdr:nvCxnSpPr>
              <xdr:cNvPr id="44" name="直線矢印コネクタ 43"/>
              <xdr:cNvCxnSpPr>
                <a:endCxn id="43" idx="1"/>
              </xdr:cNvCxnSpPr>
            </xdr:nvCxnSpPr>
            <xdr:spPr>
              <a:xfrm>
                <a:off x="10482571" y="3262059"/>
                <a:ext cx="292109" cy="3578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46" name="テキスト ボックス 45"/>
              <xdr:cNvSpPr txBox="1"/>
            </xdr:nvSpPr>
            <xdr:spPr>
              <a:xfrm>
                <a:off x="10269628" y="6043157"/>
                <a:ext cx="1566776" cy="359073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600" b="1">
                    <a:solidFill>
                      <a:srgbClr val="FF0000"/>
                    </a:solidFill>
                  </a:rPr>
                  <a:t>【</a:t>
                </a:r>
                <a:r>
                  <a:rPr kumimoji="1" lang="ja-JP" altLang="en-US" sz="1600" b="1">
                    <a:solidFill>
                      <a:srgbClr val="FF0000"/>
                    </a:solidFill>
                  </a:rPr>
                  <a:t>一般</a:t>
                </a:r>
                <a:r>
                  <a:rPr kumimoji="1" lang="en-US" altLang="ja-JP" sz="1600" b="1">
                    <a:solidFill>
                      <a:srgbClr val="FF0000"/>
                    </a:solidFill>
                  </a:rPr>
                  <a:t>】</a:t>
                </a:r>
                <a:r>
                  <a:rPr kumimoji="1" lang="ja-JP" altLang="en-US" sz="1100"/>
                  <a:t>シートで計算</a:t>
                </a:r>
              </a:p>
            </xdr:txBody>
          </xdr:sp>
          <xdr:cxnSp macro="">
            <xdr:nvCxnSpPr>
              <xdr:cNvPr id="47" name="直線矢印コネクタ 46"/>
              <xdr:cNvCxnSpPr>
                <a:endCxn id="46" idx="1"/>
              </xdr:cNvCxnSpPr>
            </xdr:nvCxnSpPr>
            <xdr:spPr>
              <a:xfrm>
                <a:off x="10010547" y="6219116"/>
                <a:ext cx="259080" cy="3578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48" name="テキスト ボックス 47"/>
              <xdr:cNvSpPr txBox="1"/>
            </xdr:nvSpPr>
            <xdr:spPr>
              <a:xfrm>
                <a:off x="10330587" y="6637518"/>
                <a:ext cx="1914691" cy="359073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600" b="1">
                    <a:solidFill>
                      <a:srgbClr val="FF0000"/>
                    </a:solidFill>
                  </a:rPr>
                  <a:t>【</a:t>
                </a:r>
                <a:r>
                  <a:rPr kumimoji="1" lang="ja-JP" altLang="en-US" sz="1600" b="1">
                    <a:solidFill>
                      <a:srgbClr val="FF0000"/>
                    </a:solidFill>
                  </a:rPr>
                  <a:t>一般（２）</a:t>
                </a:r>
                <a:r>
                  <a:rPr kumimoji="1" lang="en-US" altLang="ja-JP" sz="1600" b="1">
                    <a:solidFill>
                      <a:srgbClr val="FF0000"/>
                    </a:solidFill>
                  </a:rPr>
                  <a:t>】</a:t>
                </a:r>
                <a:r>
                  <a:rPr kumimoji="1" lang="ja-JP" altLang="en-US" sz="1100"/>
                  <a:t>シートで計算</a:t>
                </a:r>
              </a:p>
            </xdr:txBody>
          </xdr:sp>
          <xdr:cxnSp macro="">
            <xdr:nvCxnSpPr>
              <xdr:cNvPr id="49" name="直線矢印コネクタ 48"/>
              <xdr:cNvCxnSpPr>
                <a:endCxn id="48" idx="1"/>
              </xdr:cNvCxnSpPr>
            </xdr:nvCxnSpPr>
            <xdr:spPr>
              <a:xfrm>
                <a:off x="10038478" y="6813477"/>
                <a:ext cx="292109" cy="3578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2" name="テキスト ボックス 51"/>
              <xdr:cNvSpPr txBox="1"/>
            </xdr:nvSpPr>
            <xdr:spPr>
              <a:xfrm>
                <a:off x="571500" y="3550920"/>
                <a:ext cx="1172116" cy="275717"/>
              </a:xfrm>
              <a:prstGeom prst="rect">
                <a:avLst/>
              </a:prstGeom>
              <a:noFill/>
              <a:ln>
                <a:solidFill>
                  <a:sysClr val="windowText" lastClr="00000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総費用額が確定</a:t>
                </a:r>
              </a:p>
            </xdr:txBody>
          </xdr:sp>
          <xdr:sp macro="" textlink="">
            <xdr:nvSpPr>
              <xdr:cNvPr id="53" name="テキスト ボックス 52"/>
              <xdr:cNvSpPr txBox="1"/>
            </xdr:nvSpPr>
            <xdr:spPr>
              <a:xfrm>
                <a:off x="2217420" y="3185160"/>
                <a:ext cx="1567737" cy="275717"/>
              </a:xfrm>
              <a:prstGeom prst="rect">
                <a:avLst/>
              </a:prstGeom>
              <a:noFill/>
              <a:ln>
                <a:solidFill>
                  <a:sysClr val="windowText" lastClr="00000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他所の利用がある場合</a:t>
                </a:r>
              </a:p>
            </xdr:txBody>
          </xdr:sp>
          <xdr:sp macro="" textlink="">
            <xdr:nvSpPr>
              <xdr:cNvPr id="54" name="テキスト ボックス 53"/>
              <xdr:cNvSpPr txBox="1"/>
            </xdr:nvSpPr>
            <xdr:spPr>
              <a:xfrm>
                <a:off x="2283867" y="6416538"/>
                <a:ext cx="1573829" cy="275717"/>
              </a:xfrm>
              <a:prstGeom prst="rect">
                <a:avLst/>
              </a:prstGeom>
              <a:noFill/>
              <a:ln>
                <a:solidFill>
                  <a:sysClr val="windowText" lastClr="00000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他所の利用がない場合</a:t>
                </a:r>
              </a:p>
            </xdr:txBody>
          </xdr:sp>
          <xdr:sp macro="" textlink="">
            <xdr:nvSpPr>
              <xdr:cNvPr id="55" name="テキスト ボックス 54"/>
              <xdr:cNvSpPr txBox="1"/>
            </xdr:nvSpPr>
            <xdr:spPr>
              <a:xfrm>
                <a:off x="4328160" y="2796540"/>
                <a:ext cx="1595309" cy="275717"/>
              </a:xfrm>
              <a:prstGeom prst="rect">
                <a:avLst/>
              </a:prstGeom>
              <a:noFill/>
              <a:ln>
                <a:solidFill>
                  <a:sysClr val="windowText" lastClr="00000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上限管理事業所の場合</a:t>
                </a:r>
              </a:p>
            </xdr:txBody>
          </xdr:sp>
          <xdr:sp macro="" textlink="">
            <xdr:nvSpPr>
              <xdr:cNvPr id="56" name="テキスト ボックス 55"/>
              <xdr:cNvSpPr txBox="1"/>
            </xdr:nvSpPr>
            <xdr:spPr>
              <a:xfrm>
                <a:off x="4305300" y="4030980"/>
                <a:ext cx="1929759" cy="275717"/>
              </a:xfrm>
              <a:prstGeom prst="rect">
                <a:avLst/>
              </a:prstGeom>
              <a:noFill/>
              <a:ln>
                <a:solidFill>
                  <a:sysClr val="windowText" lastClr="00000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他所が上限管理を行っている</a:t>
                </a:r>
              </a:p>
            </xdr:txBody>
          </xdr:sp>
          <xdr:sp macro="" textlink="">
            <xdr:nvSpPr>
              <xdr:cNvPr id="57" name="テキスト ボックス 56"/>
              <xdr:cNvSpPr txBox="1"/>
            </xdr:nvSpPr>
            <xdr:spPr>
              <a:xfrm>
                <a:off x="6629401" y="2552700"/>
                <a:ext cx="3825239" cy="275717"/>
              </a:xfrm>
              <a:prstGeom prst="rect">
                <a:avLst/>
              </a:prstGeom>
              <a:noFill/>
              <a:ln>
                <a:solidFill>
                  <a:sysClr val="windowText" lastClr="00000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r>
                  <a:rPr kumimoji="1" lang="ja-JP" altLang="en-US" sz="1100"/>
                  <a:t>（全事業所の総費用額の合計）</a:t>
                </a:r>
                <a:r>
                  <a:rPr kumimoji="1" lang="en-US" altLang="ja-JP" sz="1100"/>
                  <a:t>×10</a:t>
                </a:r>
                <a:r>
                  <a:rPr kumimoji="1" lang="ja-JP" altLang="en-US" sz="1100"/>
                  <a:t>％　＞　上限月額　の場合</a:t>
                </a:r>
                <a:endParaRPr kumimoji="1" lang="en-US" altLang="ja-JP" sz="1100"/>
              </a:p>
            </xdr:txBody>
          </xdr:sp>
          <xdr:sp macro="" textlink="">
            <xdr:nvSpPr>
              <xdr:cNvPr id="58" name="テキスト ボックス 57"/>
              <xdr:cNvSpPr txBox="1"/>
            </xdr:nvSpPr>
            <xdr:spPr>
              <a:xfrm>
                <a:off x="6629400" y="3147060"/>
                <a:ext cx="3853171" cy="275717"/>
              </a:xfrm>
              <a:prstGeom prst="rect">
                <a:avLst/>
              </a:prstGeom>
              <a:noFill/>
              <a:ln>
                <a:solidFill>
                  <a:sysClr val="windowText" lastClr="00000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（全事業所の総費用額の合計）</a:t>
                </a:r>
                <a:r>
                  <a:rPr kumimoji="1" lang="en-US" altLang="ja-JP" sz="1100"/>
                  <a:t>×10</a:t>
                </a:r>
                <a:r>
                  <a:rPr kumimoji="1" lang="ja-JP" altLang="en-US" sz="1100"/>
                  <a:t>％　≦　上限月額　の場合</a:t>
                </a:r>
                <a:endParaRPr kumimoji="1" lang="en-US" altLang="ja-JP" sz="1100"/>
              </a:p>
            </xdr:txBody>
          </xdr:sp>
          <xdr:sp macro="" textlink="">
            <xdr:nvSpPr>
              <xdr:cNvPr id="59" name="テキスト ボックス 58"/>
              <xdr:cNvSpPr txBox="1"/>
            </xdr:nvSpPr>
            <xdr:spPr>
              <a:xfrm>
                <a:off x="6614160" y="3931921"/>
                <a:ext cx="2964180" cy="52678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r>
                  <a:rPr kumimoji="1" lang="ja-JP" altLang="en-US" sz="1100"/>
                  <a:t>上限管理事業所による上限管理結果のとおり</a:t>
                </a:r>
                <a:endParaRPr kumimoji="1" lang="en-US" altLang="ja-JP" sz="1100"/>
              </a:p>
              <a:p>
                <a:r>
                  <a:rPr kumimoji="1" lang="ja-JP" altLang="en-US" sz="1100"/>
                  <a:t>ご請求ください。</a:t>
                </a:r>
              </a:p>
            </xdr:txBody>
          </xdr:sp>
          <xdr:cxnSp macro="">
            <xdr:nvCxnSpPr>
              <xdr:cNvPr id="60" name="直線矢印コネクタ 59"/>
              <xdr:cNvCxnSpPr>
                <a:stCxn id="52" idx="3"/>
                <a:endCxn id="53" idx="1"/>
              </xdr:cNvCxnSpPr>
            </xdr:nvCxnSpPr>
            <xdr:spPr>
              <a:xfrm flipV="1">
                <a:off x="1743616" y="3323019"/>
                <a:ext cx="473804" cy="36576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61" name="直線矢印コネクタ 60"/>
              <xdr:cNvCxnSpPr>
                <a:stCxn id="52" idx="3"/>
                <a:endCxn id="54" idx="1"/>
              </xdr:cNvCxnSpPr>
            </xdr:nvCxnSpPr>
            <xdr:spPr>
              <a:xfrm>
                <a:off x="1743616" y="3688779"/>
                <a:ext cx="540251" cy="2865618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62" name="直線矢印コネクタ 61"/>
              <xdr:cNvCxnSpPr>
                <a:stCxn id="53" idx="3"/>
                <a:endCxn id="55" idx="1"/>
              </xdr:cNvCxnSpPr>
            </xdr:nvCxnSpPr>
            <xdr:spPr>
              <a:xfrm flipV="1">
                <a:off x="3785157" y="2934399"/>
                <a:ext cx="543003" cy="38862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63" name="直線矢印コネクタ 62"/>
              <xdr:cNvCxnSpPr>
                <a:stCxn id="53" idx="3"/>
                <a:endCxn id="56" idx="1"/>
              </xdr:cNvCxnSpPr>
            </xdr:nvCxnSpPr>
            <xdr:spPr>
              <a:xfrm>
                <a:off x="3785157" y="3323019"/>
                <a:ext cx="520143" cy="84582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64" name="直線矢印コネクタ 63"/>
              <xdr:cNvCxnSpPr>
                <a:stCxn id="55" idx="3"/>
                <a:endCxn id="57" idx="1"/>
              </xdr:cNvCxnSpPr>
            </xdr:nvCxnSpPr>
            <xdr:spPr>
              <a:xfrm flipV="1">
                <a:off x="5923469" y="2690559"/>
                <a:ext cx="705932" cy="24384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65" name="直線矢印コネクタ 64"/>
              <xdr:cNvCxnSpPr>
                <a:stCxn id="55" idx="3"/>
                <a:endCxn id="58" idx="1"/>
              </xdr:cNvCxnSpPr>
            </xdr:nvCxnSpPr>
            <xdr:spPr>
              <a:xfrm>
                <a:off x="5923469" y="2934399"/>
                <a:ext cx="705931" cy="35052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66" name="直線矢印コネクタ 65"/>
              <xdr:cNvCxnSpPr>
                <a:stCxn id="56" idx="3"/>
                <a:endCxn id="59" idx="1"/>
              </xdr:cNvCxnSpPr>
            </xdr:nvCxnSpPr>
            <xdr:spPr>
              <a:xfrm>
                <a:off x="6235060" y="4168839"/>
                <a:ext cx="379100" cy="26472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67" name="直線矢印コネクタ 66"/>
              <xdr:cNvCxnSpPr>
                <a:stCxn id="54" idx="3"/>
              </xdr:cNvCxnSpPr>
            </xdr:nvCxnSpPr>
            <xdr:spPr>
              <a:xfrm flipV="1">
                <a:off x="3857696" y="6249597"/>
                <a:ext cx="2853392" cy="30480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68" name="直線矢印コネクタ 67"/>
              <xdr:cNvCxnSpPr>
                <a:stCxn id="54" idx="3"/>
              </xdr:cNvCxnSpPr>
            </xdr:nvCxnSpPr>
            <xdr:spPr>
              <a:xfrm>
                <a:off x="3857696" y="6554397"/>
                <a:ext cx="2853391" cy="28956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05" name="直線矢印コネクタ 104"/>
            <xdr:cNvCxnSpPr>
              <a:stCxn id="53" idx="3"/>
              <a:endCxn id="106" idx="1"/>
            </xdr:cNvCxnSpPr>
          </xdr:nvCxnSpPr>
          <xdr:spPr>
            <a:xfrm>
              <a:off x="3775357" y="9061065"/>
              <a:ext cx="561700" cy="2085906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06" name="テキスト ボックス 105"/>
            <xdr:cNvSpPr txBox="1"/>
          </xdr:nvSpPr>
          <xdr:spPr>
            <a:xfrm>
              <a:off x="4337057" y="10994571"/>
              <a:ext cx="1606543" cy="304799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kumimoji="1" lang="ja-JP" altLang="en-US" sz="1100"/>
                <a:t>上限管理を行っていない</a:t>
              </a:r>
            </a:p>
          </xdr:txBody>
        </xdr:sp>
        <xdr:cxnSp macro="">
          <xdr:nvCxnSpPr>
            <xdr:cNvPr id="107" name="直線矢印コネクタ 106"/>
            <xdr:cNvCxnSpPr>
              <a:stCxn id="106" idx="3"/>
            </xdr:cNvCxnSpPr>
          </xdr:nvCxnSpPr>
          <xdr:spPr>
            <a:xfrm flipV="1">
              <a:off x="5943600" y="10737954"/>
              <a:ext cx="788315" cy="409017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10" name="テキスト ボックス 109"/>
            <xdr:cNvSpPr txBox="1"/>
          </xdr:nvSpPr>
          <xdr:spPr>
            <a:xfrm>
              <a:off x="10887956" y="10462551"/>
              <a:ext cx="2952501" cy="5862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kumimoji="1" lang="ja-JP" altLang="en-US" sz="1100"/>
                <a:t>上限管理が必要です。</a:t>
              </a:r>
              <a:endParaRPr kumimoji="1" lang="en-US" altLang="ja-JP" sz="1100"/>
            </a:p>
            <a:p>
              <a:r>
                <a:rPr kumimoji="1" lang="ja-JP" altLang="en-US" sz="1100"/>
                <a:t>まずは上限管理事業所登録を行ってください。</a:t>
              </a:r>
            </a:p>
          </xdr:txBody>
        </xdr:sp>
        <xdr:cxnSp macro="">
          <xdr:nvCxnSpPr>
            <xdr:cNvPr id="111" name="直線矢印コネクタ 110"/>
            <xdr:cNvCxnSpPr>
              <a:endCxn id="110" idx="1"/>
            </xdr:cNvCxnSpPr>
          </xdr:nvCxnSpPr>
          <xdr:spPr>
            <a:xfrm>
              <a:off x="10608839" y="10755138"/>
              <a:ext cx="279116" cy="525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12" name="テキスト ボックス 111"/>
            <xdr:cNvSpPr txBox="1"/>
          </xdr:nvSpPr>
          <xdr:spPr>
            <a:xfrm>
              <a:off x="10901626" y="11146663"/>
              <a:ext cx="1935331" cy="3497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kumimoji="1" lang="en-US" altLang="ja-JP" sz="1600" b="1">
                  <a:solidFill>
                    <a:srgbClr val="FF0000"/>
                  </a:solidFill>
                </a:rPr>
                <a:t>【</a:t>
              </a:r>
              <a:r>
                <a:rPr kumimoji="1" lang="ja-JP" altLang="en-US" sz="1600" b="1">
                  <a:solidFill>
                    <a:srgbClr val="FF0000"/>
                  </a:solidFill>
                </a:rPr>
                <a:t>一般（２）</a:t>
              </a:r>
              <a:r>
                <a:rPr kumimoji="1" lang="en-US" altLang="ja-JP" sz="1600" b="1">
                  <a:solidFill>
                    <a:srgbClr val="FF0000"/>
                  </a:solidFill>
                </a:rPr>
                <a:t>】</a:t>
              </a:r>
              <a:r>
                <a:rPr kumimoji="1" lang="ja-JP" altLang="en-US" sz="1100"/>
                <a:t>シートで計算</a:t>
              </a:r>
            </a:p>
          </xdr:txBody>
        </xdr:sp>
        <xdr:cxnSp macro="">
          <xdr:nvCxnSpPr>
            <xdr:cNvPr id="113" name="直線矢印コネクタ 112"/>
            <xdr:cNvCxnSpPr>
              <a:endCxn id="112" idx="1"/>
            </xdr:cNvCxnSpPr>
          </xdr:nvCxnSpPr>
          <xdr:spPr>
            <a:xfrm>
              <a:off x="10606367" y="11318052"/>
              <a:ext cx="295258" cy="3485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14" name="直線矢印コネクタ 113"/>
            <xdr:cNvCxnSpPr>
              <a:stCxn id="106" idx="3"/>
            </xdr:cNvCxnSpPr>
          </xdr:nvCxnSpPr>
          <xdr:spPr>
            <a:xfrm>
              <a:off x="5943600" y="11146971"/>
              <a:ext cx="788314" cy="16991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115" name="テキスト ボックス 114"/>
          <xdr:cNvSpPr txBox="1"/>
        </xdr:nvSpPr>
        <xdr:spPr>
          <a:xfrm>
            <a:off x="9126771" y="9154885"/>
            <a:ext cx="2256368" cy="34974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（上限管理を行</a:t>
            </a:r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わなか</a:t>
            </a:r>
            <a:r>
              <a:rPr kumimoji="1" lang="ja-JP" altLang="en-US" sz="1100"/>
              <a:t>った場合）</a:t>
            </a:r>
          </a:p>
        </xdr:txBody>
      </xdr:sp>
      <xdr:sp macro="" textlink="">
        <xdr:nvSpPr>
          <xdr:cNvPr id="116" name="テキスト ボックス 115"/>
          <xdr:cNvSpPr txBox="1"/>
        </xdr:nvSpPr>
        <xdr:spPr>
          <a:xfrm>
            <a:off x="9126770" y="8556172"/>
            <a:ext cx="2292344" cy="34974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（上限管理を行った場合）</a:t>
            </a:r>
          </a:p>
        </xdr:txBody>
      </xdr:sp>
    </xdr:grpSp>
    <xdr:clientData/>
  </xdr:twoCellAnchor>
  <xdr:twoCellAnchor>
    <xdr:from>
      <xdr:col>5</xdr:col>
      <xdr:colOff>337521</xdr:colOff>
      <xdr:row>40</xdr:row>
      <xdr:rowOff>21514</xdr:rowOff>
    </xdr:from>
    <xdr:to>
      <xdr:col>9</xdr:col>
      <xdr:colOff>103308</xdr:colOff>
      <xdr:row>43</xdr:row>
      <xdr:rowOff>53788</xdr:rowOff>
    </xdr:to>
    <xdr:grpSp>
      <xdr:nvGrpSpPr>
        <xdr:cNvPr id="4" name="グループ化 3"/>
        <xdr:cNvGrpSpPr/>
      </xdr:nvGrpSpPr>
      <xdr:grpSpPr>
        <a:xfrm>
          <a:off x="2775921" y="7408432"/>
          <a:ext cx="2249011" cy="543262"/>
          <a:chOff x="3421380" y="7417398"/>
          <a:chExt cx="2249011" cy="543262"/>
        </a:xfrm>
      </xdr:grpSpPr>
      <xdr:sp macro="" textlink="">
        <xdr:nvSpPr>
          <xdr:cNvPr id="72" name="テキスト ボックス 71"/>
          <xdr:cNvSpPr txBox="1"/>
        </xdr:nvSpPr>
        <xdr:spPr>
          <a:xfrm>
            <a:off x="3421380" y="7417398"/>
            <a:ext cx="1314014" cy="543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総費用額</a:t>
            </a:r>
            <a:endParaRPr kumimoji="1" lang="en-US" altLang="ja-JP" sz="1100"/>
          </a:p>
          <a:p>
            <a:r>
              <a:rPr kumimoji="1" lang="ja-JP" altLang="en-US" sz="1100"/>
              <a:t>　　　</a:t>
            </a:r>
            <a:r>
              <a:rPr kumimoji="1" lang="en-US" altLang="ja-JP" sz="1100"/>
              <a:t>×10</a:t>
            </a:r>
            <a:r>
              <a:rPr kumimoji="1" lang="ja-JP" altLang="en-US" sz="1100"/>
              <a:t>％（切捨）</a:t>
            </a:r>
          </a:p>
        </xdr:txBody>
      </xdr:sp>
      <xdr:sp macro="" textlink="">
        <xdr:nvSpPr>
          <xdr:cNvPr id="92" name="テキスト ボックス 91"/>
          <xdr:cNvSpPr txBox="1"/>
        </xdr:nvSpPr>
        <xdr:spPr>
          <a:xfrm>
            <a:off x="4610549" y="7463117"/>
            <a:ext cx="1059842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or</a:t>
            </a:r>
            <a:r>
              <a:rPr kumimoji="1" lang="ja-JP" altLang="en-US" sz="1100"/>
              <a:t>　　上限月額</a:t>
            </a:r>
          </a:p>
        </xdr:txBody>
      </xdr:sp>
    </xdr:grpSp>
    <xdr:clientData/>
  </xdr:twoCellAnchor>
  <xdr:oneCellAnchor>
    <xdr:from>
      <xdr:col>3</xdr:col>
      <xdr:colOff>430306</xdr:colOff>
      <xdr:row>39</xdr:row>
      <xdr:rowOff>162709</xdr:rowOff>
    </xdr:from>
    <xdr:ext cx="1295932" cy="325730"/>
    <xdr:sp macro="" textlink="">
      <xdr:nvSpPr>
        <xdr:cNvPr id="101" name="テキスト ボックス 100"/>
        <xdr:cNvSpPr txBox="1"/>
      </xdr:nvSpPr>
      <xdr:spPr>
        <a:xfrm>
          <a:off x="1568824" y="7370333"/>
          <a:ext cx="129593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③（④</a:t>
          </a:r>
          <a:r>
            <a:rPr kumimoji="1" lang="en-US" altLang="ja-JP" sz="1400" b="1">
              <a:solidFill>
                <a:srgbClr val="FF0000"/>
              </a:solidFill>
            </a:rPr>
            <a:t>+</a:t>
          </a:r>
          <a:r>
            <a:rPr kumimoji="1" lang="ja-JP" altLang="en-US" sz="1400" b="1">
              <a:solidFill>
                <a:srgbClr val="FF0000"/>
              </a:solidFill>
            </a:rPr>
            <a:t>⑤）　＝</a:t>
          </a:r>
          <a:endParaRPr kumimoji="1" lang="ja-JP" altLang="en-US" sz="800" b="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17</xdr:col>
      <xdr:colOff>591670</xdr:colOff>
      <xdr:row>12</xdr:row>
      <xdr:rowOff>80682</xdr:rowOff>
    </xdr:from>
    <xdr:ext cx="2617694" cy="923365"/>
    <xdr:sp macro="" textlink="">
      <xdr:nvSpPr>
        <xdr:cNvPr id="3" name="テキスト ボックス 2"/>
        <xdr:cNvSpPr txBox="1"/>
      </xdr:nvSpPr>
      <xdr:spPr>
        <a:xfrm>
          <a:off x="10390094" y="2277035"/>
          <a:ext cx="2617694" cy="92336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 b="1"/>
            <a:t>※※</a:t>
          </a:r>
          <a:r>
            <a:rPr kumimoji="1" lang="ja-JP" altLang="en-US" sz="1100" u="sng"/>
            <a:t>⑥「利用者負担上限月額」が</a:t>
          </a:r>
          <a:endParaRPr kumimoji="1" lang="en-US" altLang="ja-JP" sz="1100" u="sng"/>
        </a:p>
        <a:p>
          <a:r>
            <a:rPr kumimoji="1" lang="ja-JP" altLang="en-US" sz="1100" u="sng"/>
            <a:t>受給者証に記載の額と異なる場合</a:t>
          </a:r>
          <a:r>
            <a:rPr kumimoji="1" lang="ja-JP" altLang="en-US" sz="1100"/>
            <a:t>、</a:t>
          </a:r>
          <a:endParaRPr kumimoji="1" lang="en-US" altLang="ja-JP" sz="1100"/>
        </a:p>
        <a:p>
          <a:r>
            <a:rPr kumimoji="1" lang="ja-JP" altLang="en-US" sz="1100"/>
            <a:t>新宿区の審査では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返戻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100"/>
            <a:t>としています。</a:t>
          </a:r>
        </a:p>
      </xdr:txBody>
    </xdr:sp>
    <xdr:clientData/>
  </xdr:oneCellAnchor>
  <xdr:twoCellAnchor>
    <xdr:from>
      <xdr:col>11</xdr:col>
      <xdr:colOff>587249</xdr:colOff>
      <xdr:row>69</xdr:row>
      <xdr:rowOff>102454</xdr:rowOff>
    </xdr:from>
    <xdr:to>
      <xdr:col>18</xdr:col>
      <xdr:colOff>184968</xdr:colOff>
      <xdr:row>71</xdr:row>
      <xdr:rowOff>41992</xdr:rowOff>
    </xdr:to>
    <xdr:sp macro="" textlink="">
      <xdr:nvSpPr>
        <xdr:cNvPr id="93" name="テキスト ボックス 92"/>
        <xdr:cNvSpPr txBox="1"/>
      </xdr:nvSpPr>
      <xdr:spPr>
        <a:xfrm>
          <a:off x="6728073" y="12536501"/>
          <a:ext cx="3864919" cy="28019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（全事業所の総費用額の合計）</a:t>
          </a:r>
          <a:r>
            <a:rPr kumimoji="1" lang="en-US" altLang="ja-JP" sz="1100"/>
            <a:t>×10</a:t>
          </a:r>
          <a:r>
            <a:rPr kumimoji="1" lang="ja-JP" altLang="en-US" sz="1100"/>
            <a:t>％　＞　上限月額　の場合</a:t>
          </a:r>
          <a:endParaRPr kumimoji="1" lang="en-US" altLang="ja-JP" sz="1100"/>
        </a:p>
      </xdr:txBody>
    </xdr:sp>
    <xdr:clientData/>
  </xdr:twoCellAnchor>
  <xdr:twoCellAnchor>
    <xdr:from>
      <xdr:col>11</xdr:col>
      <xdr:colOff>578284</xdr:colOff>
      <xdr:row>72</xdr:row>
      <xdr:rowOff>165208</xdr:rowOff>
    </xdr:from>
    <xdr:to>
      <xdr:col>18</xdr:col>
      <xdr:colOff>204225</xdr:colOff>
      <xdr:row>74</xdr:row>
      <xdr:rowOff>104746</xdr:rowOff>
    </xdr:to>
    <xdr:sp macro="" textlink="">
      <xdr:nvSpPr>
        <xdr:cNvPr id="99" name="テキスト ボックス 98"/>
        <xdr:cNvSpPr txBox="1"/>
      </xdr:nvSpPr>
      <xdr:spPr>
        <a:xfrm>
          <a:off x="6719108" y="13110243"/>
          <a:ext cx="3893141" cy="28019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（全事業所の総費用額の合計）</a:t>
          </a:r>
          <a:r>
            <a:rPr kumimoji="1" lang="en-US" altLang="ja-JP" sz="1100"/>
            <a:t>×10</a:t>
          </a:r>
          <a:r>
            <a:rPr kumimoji="1" lang="ja-JP" altLang="en-US" sz="1100"/>
            <a:t>％　≦　上限月額　の場合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116541</xdr:rowOff>
    </xdr:from>
    <xdr:to>
      <xdr:col>10</xdr:col>
      <xdr:colOff>545724</xdr:colOff>
      <xdr:row>45</xdr:row>
      <xdr:rowOff>85912</xdr:rowOff>
    </xdr:to>
    <xdr:pic>
      <xdr:nvPicPr>
        <xdr:cNvPr id="11" name="図 10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46" t="28798" r="58868" b="6204"/>
        <a:stretch/>
      </xdr:blipFill>
      <xdr:spPr>
        <a:xfrm>
          <a:off x="0" y="1246094"/>
          <a:ext cx="6641724" cy="6459818"/>
        </a:xfrm>
        <a:prstGeom prst="rect">
          <a:avLst/>
        </a:prstGeom>
      </xdr:spPr>
    </xdr:pic>
    <xdr:clientData/>
  </xdr:twoCellAnchor>
  <xdr:twoCellAnchor>
    <xdr:from>
      <xdr:col>9</xdr:col>
      <xdr:colOff>482213</xdr:colOff>
      <xdr:row>18</xdr:row>
      <xdr:rowOff>89647</xdr:rowOff>
    </xdr:from>
    <xdr:to>
      <xdr:col>11</xdr:col>
      <xdr:colOff>8965</xdr:colOff>
      <xdr:row>18</xdr:row>
      <xdr:rowOff>97873</xdr:rowOff>
    </xdr:to>
    <xdr:cxnSp macro="">
      <xdr:nvCxnSpPr>
        <xdr:cNvPr id="4" name="直線矢印コネクタ 3"/>
        <xdr:cNvCxnSpPr>
          <a:endCxn id="19" idx="2"/>
        </xdr:cNvCxnSpPr>
      </xdr:nvCxnSpPr>
      <xdr:spPr>
        <a:xfrm flipH="1">
          <a:off x="5968613" y="3263153"/>
          <a:ext cx="745952" cy="82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242047</xdr:colOff>
      <xdr:row>9</xdr:row>
      <xdr:rowOff>80683</xdr:rowOff>
    </xdr:from>
    <xdr:to>
      <xdr:col>11</xdr:col>
      <xdr:colOff>80683</xdr:colOff>
      <xdr:row>51</xdr:row>
      <xdr:rowOff>8963</xdr:rowOff>
    </xdr:to>
    <xdr:cxnSp macro="">
      <xdr:nvCxnSpPr>
        <xdr:cNvPr id="5" name="直線矢印コネクタ 4"/>
        <xdr:cNvCxnSpPr/>
      </xdr:nvCxnSpPr>
      <xdr:spPr>
        <a:xfrm flipH="1" flipV="1">
          <a:off x="5118847" y="1721224"/>
          <a:ext cx="1667436" cy="384585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3</xdr:col>
      <xdr:colOff>591671</xdr:colOff>
      <xdr:row>36</xdr:row>
      <xdr:rowOff>71721</xdr:rowOff>
    </xdr:from>
    <xdr:ext cx="1792942" cy="1120587"/>
    <xdr:sp macro="" textlink="">
      <xdr:nvSpPr>
        <xdr:cNvPr id="6" name="テキスト ボックス 5"/>
        <xdr:cNvSpPr txBox="1"/>
      </xdr:nvSpPr>
      <xdr:spPr>
        <a:xfrm>
          <a:off x="2420471" y="6230474"/>
          <a:ext cx="1792942" cy="112058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③利用者負担額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100"/>
            <a:t>として国保連に請求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国保連「</a:t>
          </a:r>
          <a:r>
            <a:rPr kumimoji="1" lang="ja-JP" altLang="en-US" sz="1100" b="1">
              <a:solidFill>
                <a:srgbClr val="0000FF"/>
              </a:solidFill>
            </a:rPr>
            <a:t>上限管理結果票</a:t>
          </a:r>
          <a:r>
            <a:rPr kumimoji="1" lang="ja-JP" altLang="en-US" sz="1100"/>
            <a:t>」</a:t>
          </a:r>
          <a:endParaRPr kumimoji="1" lang="en-US" altLang="ja-JP" sz="1100"/>
        </a:p>
        <a:p>
          <a:r>
            <a:rPr kumimoji="1" lang="ja-JP" altLang="en-US" sz="1100"/>
            <a:t>と一致することを確認</a:t>
          </a:r>
        </a:p>
      </xdr:txBody>
    </xdr:sp>
    <xdr:clientData/>
  </xdr:oneCellAnchor>
  <xdr:twoCellAnchor>
    <xdr:from>
      <xdr:col>4</xdr:col>
      <xdr:colOff>564777</xdr:colOff>
      <xdr:row>34</xdr:row>
      <xdr:rowOff>116544</xdr:rowOff>
    </xdr:from>
    <xdr:to>
      <xdr:col>5</xdr:col>
      <xdr:colOff>430307</xdr:colOff>
      <xdr:row>36</xdr:row>
      <xdr:rowOff>62755</xdr:rowOff>
    </xdr:to>
    <xdr:sp macro="" textlink="">
      <xdr:nvSpPr>
        <xdr:cNvPr id="7" name="上矢印 6"/>
        <xdr:cNvSpPr/>
      </xdr:nvSpPr>
      <xdr:spPr>
        <a:xfrm>
          <a:off x="3003177" y="5934638"/>
          <a:ext cx="475130" cy="286870"/>
        </a:xfrm>
        <a:prstGeom prst="up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53787</xdr:colOff>
      <xdr:row>36</xdr:row>
      <xdr:rowOff>143436</xdr:rowOff>
    </xdr:from>
    <xdr:ext cx="1748118" cy="493058"/>
    <xdr:sp macro="" textlink="">
      <xdr:nvSpPr>
        <xdr:cNvPr id="8" name="テキスト ボックス 7"/>
        <xdr:cNvSpPr txBox="1"/>
      </xdr:nvSpPr>
      <xdr:spPr>
        <a:xfrm>
          <a:off x="4930587" y="6302189"/>
          <a:ext cx="1748118" cy="49305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④自治体助成分請求額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100"/>
            <a:t>として国保連に請求</a:t>
          </a:r>
        </a:p>
      </xdr:txBody>
    </xdr:sp>
    <xdr:clientData/>
  </xdr:oneCellAnchor>
  <xdr:twoCellAnchor>
    <xdr:from>
      <xdr:col>9</xdr:col>
      <xdr:colOff>26893</xdr:colOff>
      <xdr:row>35</xdr:row>
      <xdr:rowOff>17928</xdr:rowOff>
    </xdr:from>
    <xdr:to>
      <xdr:col>9</xdr:col>
      <xdr:colOff>502023</xdr:colOff>
      <xdr:row>36</xdr:row>
      <xdr:rowOff>134469</xdr:rowOff>
    </xdr:to>
    <xdr:sp macro="" textlink="">
      <xdr:nvSpPr>
        <xdr:cNvPr id="9" name="上矢印 8"/>
        <xdr:cNvSpPr/>
      </xdr:nvSpPr>
      <xdr:spPr>
        <a:xfrm>
          <a:off x="5513293" y="6006352"/>
          <a:ext cx="475130" cy="286870"/>
        </a:xfrm>
        <a:prstGeom prst="up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66</xdr:row>
      <xdr:rowOff>170328</xdr:rowOff>
    </xdr:from>
    <xdr:to>
      <xdr:col>10</xdr:col>
      <xdr:colOff>537882</xdr:colOff>
      <xdr:row>107</xdr:row>
      <xdr:rowOff>84205</xdr:rowOff>
    </xdr:to>
    <xdr:pic>
      <xdr:nvPicPr>
        <xdr:cNvPr id="14" name="図 1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017" t="28733" r="60611" b="6150"/>
        <a:stretch/>
      </xdr:blipFill>
      <xdr:spPr>
        <a:xfrm>
          <a:off x="0" y="9601199"/>
          <a:ext cx="6633882" cy="6942206"/>
        </a:xfrm>
        <a:prstGeom prst="rect">
          <a:avLst/>
        </a:prstGeom>
      </xdr:spPr>
    </xdr:pic>
    <xdr:clientData/>
  </xdr:twoCellAnchor>
  <xdr:twoCellAnchor>
    <xdr:from>
      <xdr:col>6</xdr:col>
      <xdr:colOff>403412</xdr:colOff>
      <xdr:row>85</xdr:row>
      <xdr:rowOff>71718</xdr:rowOff>
    </xdr:from>
    <xdr:to>
      <xdr:col>11</xdr:col>
      <xdr:colOff>116541</xdr:colOff>
      <xdr:row>88</xdr:row>
      <xdr:rowOff>62753</xdr:rowOff>
    </xdr:to>
    <xdr:sp macro="" textlink="">
      <xdr:nvSpPr>
        <xdr:cNvPr id="15" name="左矢印 14"/>
        <xdr:cNvSpPr/>
      </xdr:nvSpPr>
      <xdr:spPr>
        <a:xfrm>
          <a:off x="4061012" y="12218894"/>
          <a:ext cx="2761129" cy="502024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197225</xdr:colOff>
      <xdr:row>84</xdr:row>
      <xdr:rowOff>26894</xdr:rowOff>
    </xdr:from>
    <xdr:ext cx="2187388" cy="825867"/>
    <xdr:sp macro="" textlink="">
      <xdr:nvSpPr>
        <xdr:cNvPr id="16" name="テキスト ボックス 15"/>
        <xdr:cNvSpPr txBox="1"/>
      </xdr:nvSpPr>
      <xdr:spPr>
        <a:xfrm>
          <a:off x="6902825" y="12003741"/>
          <a:ext cx="2187388" cy="8258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3</a:t>
          </a:r>
          <a:r>
            <a:rPr kumimoji="1" lang="ja-JP" altLang="en-US" sz="1100"/>
            <a:t>％軽減事業対象外のサービス</a:t>
          </a:r>
          <a:endParaRPr kumimoji="1" lang="en-US" altLang="ja-JP" sz="1100"/>
        </a:p>
        <a:p>
          <a:r>
            <a:rPr kumimoji="1" lang="ja-JP" altLang="en-US" sz="1100"/>
            <a:t>（療養介護、施設入所、共同生活援助、宿泊型自立訓練）</a:t>
          </a:r>
          <a:endParaRPr kumimoji="1" lang="en-US" altLang="ja-JP" sz="1100"/>
        </a:p>
        <a:p>
          <a:r>
            <a:rPr kumimoji="1" lang="ja-JP" altLang="en-US" sz="1100"/>
            <a:t>の請求内容をご記入ください。</a:t>
          </a:r>
        </a:p>
      </xdr:txBody>
    </xdr:sp>
    <xdr:clientData/>
  </xdr:oneCellAnchor>
  <xdr:twoCellAnchor>
    <xdr:from>
      <xdr:col>10</xdr:col>
      <xdr:colOff>555812</xdr:colOff>
      <xdr:row>93</xdr:row>
      <xdr:rowOff>26894</xdr:rowOff>
    </xdr:from>
    <xdr:to>
      <xdr:col>11</xdr:col>
      <xdr:colOff>125506</xdr:colOff>
      <xdr:row>106</xdr:row>
      <xdr:rowOff>8965</xdr:rowOff>
    </xdr:to>
    <xdr:sp macro="" textlink="">
      <xdr:nvSpPr>
        <xdr:cNvPr id="17" name="右大かっこ 16"/>
        <xdr:cNvSpPr/>
      </xdr:nvSpPr>
      <xdr:spPr>
        <a:xfrm>
          <a:off x="6651812" y="13536706"/>
          <a:ext cx="179294" cy="2196353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215152</xdr:colOff>
      <xdr:row>93</xdr:row>
      <xdr:rowOff>62753</xdr:rowOff>
    </xdr:from>
    <xdr:to>
      <xdr:col>11</xdr:col>
      <xdr:colOff>537882</xdr:colOff>
      <xdr:row>95</xdr:row>
      <xdr:rowOff>152400</xdr:rowOff>
    </xdr:to>
    <xdr:sp macro="" textlink="">
      <xdr:nvSpPr>
        <xdr:cNvPr id="18" name="右矢印 17"/>
        <xdr:cNvSpPr/>
      </xdr:nvSpPr>
      <xdr:spPr>
        <a:xfrm>
          <a:off x="6920752" y="13572565"/>
          <a:ext cx="322730" cy="430306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546848</xdr:colOff>
      <xdr:row>29</xdr:row>
      <xdr:rowOff>71718</xdr:rowOff>
    </xdr:from>
    <xdr:to>
      <xdr:col>12</xdr:col>
      <xdr:colOff>26895</xdr:colOff>
      <xdr:row>44</xdr:row>
      <xdr:rowOff>1</xdr:rowOff>
    </xdr:to>
    <xdr:sp macro="" textlink="">
      <xdr:nvSpPr>
        <xdr:cNvPr id="2" name="左大かっこ 1"/>
        <xdr:cNvSpPr/>
      </xdr:nvSpPr>
      <xdr:spPr>
        <a:xfrm>
          <a:off x="7252448" y="5127812"/>
          <a:ext cx="89647" cy="222324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286871</xdr:colOff>
      <xdr:row>16</xdr:row>
      <xdr:rowOff>44824</xdr:rowOff>
    </xdr:from>
    <xdr:to>
      <xdr:col>10</xdr:col>
      <xdr:colOff>67955</xdr:colOff>
      <xdr:row>18</xdr:row>
      <xdr:rowOff>97873</xdr:rowOff>
    </xdr:to>
    <xdr:sp macro="" textlink="">
      <xdr:nvSpPr>
        <xdr:cNvPr id="19" name="テキスト ボックス 18"/>
        <xdr:cNvSpPr txBox="1"/>
      </xdr:nvSpPr>
      <xdr:spPr>
        <a:xfrm>
          <a:off x="5773271" y="2877671"/>
          <a:ext cx="390684" cy="393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⑥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17929</xdr:colOff>
      <xdr:row>44</xdr:row>
      <xdr:rowOff>98611</xdr:rowOff>
    </xdr:from>
    <xdr:to>
      <xdr:col>11</xdr:col>
      <xdr:colOff>163248</xdr:colOff>
      <xdr:row>44</xdr:row>
      <xdr:rowOff>98612</xdr:rowOff>
    </xdr:to>
    <xdr:cxnSp macro="">
      <xdr:nvCxnSpPr>
        <xdr:cNvPr id="21" name="直線矢印コネクタ 20"/>
        <xdr:cNvCxnSpPr/>
      </xdr:nvCxnSpPr>
      <xdr:spPr>
        <a:xfrm flipH="1" flipV="1">
          <a:off x="3675529" y="7548282"/>
          <a:ext cx="3193319" cy="1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546847</xdr:colOff>
      <xdr:row>103</xdr:row>
      <xdr:rowOff>98612</xdr:rowOff>
    </xdr:from>
    <xdr:to>
      <xdr:col>11</xdr:col>
      <xdr:colOff>592566</xdr:colOff>
      <xdr:row>107</xdr:row>
      <xdr:rowOff>53788</xdr:rowOff>
    </xdr:to>
    <xdr:sp macro="" textlink="">
      <xdr:nvSpPr>
        <xdr:cNvPr id="22" name="左大かっこ 21"/>
        <xdr:cNvSpPr/>
      </xdr:nvSpPr>
      <xdr:spPr>
        <a:xfrm>
          <a:off x="7252447" y="16988118"/>
          <a:ext cx="45719" cy="636494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376519</xdr:colOff>
      <xdr:row>108</xdr:row>
      <xdr:rowOff>89647</xdr:rowOff>
    </xdr:from>
    <xdr:ext cx="6086153" cy="925894"/>
    <xdr:sp macro="" textlink="">
      <xdr:nvSpPr>
        <xdr:cNvPr id="12" name="テキスト ボックス 11"/>
        <xdr:cNvSpPr txBox="1"/>
      </xdr:nvSpPr>
      <xdr:spPr>
        <a:xfrm>
          <a:off x="376519" y="17929412"/>
          <a:ext cx="6086153" cy="9258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800" b="1"/>
            <a:t>※</a:t>
          </a:r>
          <a:r>
            <a:rPr kumimoji="1" lang="ja-JP" altLang="en-US" sz="1800" b="1"/>
            <a:t>上限管理結果票や実績記録表の紙でのご提出（郵送）は、</a:t>
          </a:r>
          <a:endParaRPr kumimoji="1" lang="en-US" altLang="ja-JP" sz="1800" b="1"/>
        </a:p>
        <a:p>
          <a:r>
            <a:rPr kumimoji="1" lang="ja-JP" altLang="en-US" sz="1800" b="1"/>
            <a:t>　　</a:t>
          </a:r>
          <a:r>
            <a:rPr kumimoji="1" lang="ja-JP" altLang="en-US" sz="1800" b="1" u="sng">
              <a:solidFill>
                <a:srgbClr val="FF0000"/>
              </a:solidFill>
            </a:rPr>
            <a:t>新宿区では必要ありません。</a:t>
          </a:r>
          <a:endParaRPr kumimoji="1" lang="en-US" altLang="ja-JP" sz="1800" b="1" u="sng">
            <a:solidFill>
              <a:srgbClr val="FF0000"/>
            </a:solidFill>
          </a:endParaRPr>
        </a:p>
        <a:p>
          <a:r>
            <a:rPr kumimoji="1" lang="ja-JP" altLang="en-US" sz="1200" b="0" u="none">
              <a:solidFill>
                <a:sysClr val="windowText" lastClr="000000"/>
              </a:solidFill>
            </a:rPr>
            <a:t>　　　　（国保連から送られてくるデータで内容を確認できるため。）</a:t>
          </a:r>
        </a:p>
      </xdr:txBody>
    </xdr:sp>
    <xdr:clientData/>
  </xdr:oneCellAnchor>
  <xdr:twoCellAnchor>
    <xdr:from>
      <xdr:col>4</xdr:col>
      <xdr:colOff>295835</xdr:colOff>
      <xdr:row>43</xdr:row>
      <xdr:rowOff>71717</xdr:rowOff>
    </xdr:from>
    <xdr:to>
      <xdr:col>6</xdr:col>
      <xdr:colOff>8965</xdr:colOff>
      <xdr:row>46</xdr:row>
      <xdr:rowOff>98612</xdr:rowOff>
    </xdr:to>
    <xdr:sp macro="" textlink="">
      <xdr:nvSpPr>
        <xdr:cNvPr id="24" name="角丸四角形 23"/>
        <xdr:cNvSpPr/>
      </xdr:nvSpPr>
      <xdr:spPr>
        <a:xfrm>
          <a:off x="2734235" y="7422776"/>
          <a:ext cx="932330" cy="295836"/>
        </a:xfrm>
        <a:prstGeom prst="roundRect">
          <a:avLst/>
        </a:prstGeom>
        <a:noFill/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53788</xdr:colOff>
      <xdr:row>23</xdr:row>
      <xdr:rowOff>53788</xdr:rowOff>
    </xdr:from>
    <xdr:to>
      <xdr:col>9</xdr:col>
      <xdr:colOff>98612</xdr:colOff>
      <xdr:row>27</xdr:row>
      <xdr:rowOff>80681</xdr:rowOff>
    </xdr:to>
    <xdr:sp macro="" textlink="">
      <xdr:nvSpPr>
        <xdr:cNvPr id="25" name="テキスト ボックス 24"/>
        <xdr:cNvSpPr txBox="1"/>
      </xdr:nvSpPr>
      <xdr:spPr>
        <a:xfrm>
          <a:off x="3711388" y="4078941"/>
          <a:ext cx="1873624" cy="7171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「利用者は</a:t>
          </a:r>
          <a:r>
            <a:rPr kumimoji="1" lang="en-US" altLang="ja-JP" sz="1100"/>
            <a:t>3</a:t>
          </a:r>
          <a:r>
            <a:rPr kumimoji="1" lang="ja-JP" altLang="en-US" sz="1100"/>
            <a:t>事業所分の本人負担額を、</a:t>
          </a:r>
          <a:r>
            <a:rPr kumimoji="1" lang="en-US" altLang="ja-JP" sz="1100"/>
            <a:t>1</a:t>
          </a:r>
          <a:r>
            <a:rPr kumimoji="1" lang="ja-JP" altLang="en-US" sz="1100"/>
            <a:t>所にまとめて払えばよい」とする組み替え</a:t>
          </a:r>
        </a:p>
      </xdr:txBody>
    </xdr:sp>
    <xdr:clientData/>
  </xdr:twoCellAnchor>
  <xdr:twoCellAnchor>
    <xdr:from>
      <xdr:col>6</xdr:col>
      <xdr:colOff>591672</xdr:colOff>
      <xdr:row>26</xdr:row>
      <xdr:rowOff>152404</xdr:rowOff>
    </xdr:from>
    <xdr:to>
      <xdr:col>8</xdr:col>
      <xdr:colOff>8966</xdr:colOff>
      <xdr:row>29</xdr:row>
      <xdr:rowOff>17933</xdr:rowOff>
    </xdr:to>
    <xdr:sp macro="" textlink="">
      <xdr:nvSpPr>
        <xdr:cNvPr id="26" name="右カーブ矢印 25"/>
        <xdr:cNvSpPr/>
      </xdr:nvSpPr>
      <xdr:spPr>
        <a:xfrm rot="5400000" flipV="1">
          <a:off x="4379260" y="4567522"/>
          <a:ext cx="376517" cy="636494"/>
        </a:xfrm>
        <a:prstGeom prst="curved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466165</xdr:colOff>
      <xdr:row>28</xdr:row>
      <xdr:rowOff>26894</xdr:rowOff>
    </xdr:from>
    <xdr:to>
      <xdr:col>3</xdr:col>
      <xdr:colOff>247249</xdr:colOff>
      <xdr:row>30</xdr:row>
      <xdr:rowOff>169591</xdr:rowOff>
    </xdr:to>
    <xdr:sp macro="" textlink="">
      <xdr:nvSpPr>
        <xdr:cNvPr id="27" name="テキスト ボックス 26"/>
        <xdr:cNvSpPr txBox="1"/>
      </xdr:nvSpPr>
      <xdr:spPr>
        <a:xfrm>
          <a:off x="1685365" y="4912659"/>
          <a:ext cx="390684" cy="393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⑥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98611</xdr:colOff>
      <xdr:row>28</xdr:row>
      <xdr:rowOff>44824</xdr:rowOff>
    </xdr:from>
    <xdr:to>
      <xdr:col>4</xdr:col>
      <xdr:colOff>489295</xdr:colOff>
      <xdr:row>31</xdr:row>
      <xdr:rowOff>17191</xdr:rowOff>
    </xdr:to>
    <xdr:sp macro="" textlink="">
      <xdr:nvSpPr>
        <xdr:cNvPr id="28" name="テキスト ボックス 27"/>
        <xdr:cNvSpPr txBox="1"/>
      </xdr:nvSpPr>
      <xdr:spPr>
        <a:xfrm>
          <a:off x="2537011" y="4930589"/>
          <a:ext cx="390684" cy="393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①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188258</xdr:colOff>
      <xdr:row>28</xdr:row>
      <xdr:rowOff>35859</xdr:rowOff>
    </xdr:from>
    <xdr:to>
      <xdr:col>8</xdr:col>
      <xdr:colOff>578942</xdr:colOff>
      <xdr:row>31</xdr:row>
      <xdr:rowOff>8226</xdr:rowOff>
    </xdr:to>
    <xdr:sp macro="" textlink="">
      <xdr:nvSpPr>
        <xdr:cNvPr id="30" name="テキスト ボックス 29"/>
        <xdr:cNvSpPr txBox="1"/>
      </xdr:nvSpPr>
      <xdr:spPr>
        <a:xfrm>
          <a:off x="5065058" y="4921624"/>
          <a:ext cx="390684" cy="393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⑤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493058</xdr:colOff>
      <xdr:row>28</xdr:row>
      <xdr:rowOff>125506</xdr:rowOff>
    </xdr:from>
    <xdr:to>
      <xdr:col>5</xdr:col>
      <xdr:colOff>274142</xdr:colOff>
      <xdr:row>31</xdr:row>
      <xdr:rowOff>97873</xdr:rowOff>
    </xdr:to>
    <xdr:sp macro="" textlink="">
      <xdr:nvSpPr>
        <xdr:cNvPr id="29" name="テキスト ボックス 28"/>
        <xdr:cNvSpPr txBox="1"/>
      </xdr:nvSpPr>
      <xdr:spPr>
        <a:xfrm>
          <a:off x="2931458" y="5011271"/>
          <a:ext cx="390684" cy="393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③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412376</xdr:colOff>
      <xdr:row>28</xdr:row>
      <xdr:rowOff>35859</xdr:rowOff>
    </xdr:from>
    <xdr:to>
      <xdr:col>10</xdr:col>
      <xdr:colOff>193460</xdr:colOff>
      <xdr:row>31</xdr:row>
      <xdr:rowOff>8226</xdr:rowOff>
    </xdr:to>
    <xdr:sp macro="" textlink="">
      <xdr:nvSpPr>
        <xdr:cNvPr id="31" name="テキスト ボックス 30"/>
        <xdr:cNvSpPr txBox="1"/>
      </xdr:nvSpPr>
      <xdr:spPr>
        <a:xfrm>
          <a:off x="5898776" y="4921624"/>
          <a:ext cx="390684" cy="393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④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53789</xdr:rowOff>
    </xdr:from>
    <xdr:to>
      <xdr:col>10</xdr:col>
      <xdr:colOff>383936</xdr:colOff>
      <xdr:row>42</xdr:row>
      <xdr:rowOff>161365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49" t="28827" r="59266" b="10535"/>
        <a:stretch/>
      </xdr:blipFill>
      <xdr:spPr>
        <a:xfrm>
          <a:off x="0" y="842683"/>
          <a:ext cx="6479936" cy="6069105"/>
        </a:xfrm>
        <a:prstGeom prst="rect">
          <a:avLst/>
        </a:prstGeom>
      </xdr:spPr>
    </xdr:pic>
    <xdr:clientData/>
  </xdr:twoCellAnchor>
  <xdr:twoCellAnchor>
    <xdr:from>
      <xdr:col>8</xdr:col>
      <xdr:colOff>125506</xdr:colOff>
      <xdr:row>10</xdr:row>
      <xdr:rowOff>53790</xdr:rowOff>
    </xdr:from>
    <xdr:to>
      <xdr:col>10</xdr:col>
      <xdr:colOff>582706</xdr:colOff>
      <xdr:row>32</xdr:row>
      <xdr:rowOff>53789</xdr:rowOff>
    </xdr:to>
    <xdr:cxnSp macro="">
      <xdr:nvCxnSpPr>
        <xdr:cNvPr id="4" name="直線矢印コネクタ 3"/>
        <xdr:cNvCxnSpPr/>
      </xdr:nvCxnSpPr>
      <xdr:spPr>
        <a:xfrm flipH="1" flipV="1">
          <a:off x="5002306" y="1353672"/>
          <a:ext cx="1676400" cy="374724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600635</xdr:colOff>
      <xdr:row>18</xdr:row>
      <xdr:rowOff>107576</xdr:rowOff>
    </xdr:from>
    <xdr:to>
      <xdr:col>11</xdr:col>
      <xdr:colOff>0</xdr:colOff>
      <xdr:row>19</xdr:row>
      <xdr:rowOff>26894</xdr:rowOff>
    </xdr:to>
    <xdr:cxnSp macro="">
      <xdr:nvCxnSpPr>
        <xdr:cNvPr id="6" name="直線矢印コネクタ 5"/>
        <xdr:cNvCxnSpPr/>
      </xdr:nvCxnSpPr>
      <xdr:spPr>
        <a:xfrm flipH="1">
          <a:off x="6087035" y="2770094"/>
          <a:ext cx="618565" cy="8964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7"/>
  <sheetViews>
    <sheetView zoomScale="85" zoomScaleNormal="85" zoomScaleSheetLayoutView="85" workbookViewId="0">
      <selection activeCell="U67" sqref="U67"/>
    </sheetView>
  </sheetViews>
  <sheetFormatPr defaultRowHeight="13.2" x14ac:dyDescent="0.2"/>
  <cols>
    <col min="1" max="1" width="3" style="11" customWidth="1"/>
    <col min="2" max="2" width="4.6640625" style="11" customWidth="1"/>
    <col min="3" max="3" width="8.88671875" style="11"/>
    <col min="4" max="4" width="10.109375" style="11" customWidth="1"/>
    <col min="5" max="7" width="8.88671875" style="11"/>
    <col min="8" max="8" width="9.5546875" style="11" customWidth="1"/>
    <col min="9" max="16384" width="8.88671875" style="11"/>
  </cols>
  <sheetData>
    <row r="2" spans="2:6" ht="19.2" x14ac:dyDescent="0.2">
      <c r="B2" s="10" t="s">
        <v>34</v>
      </c>
    </row>
    <row r="3" spans="2:6" ht="14.4" x14ac:dyDescent="0.2">
      <c r="C3" s="12" t="s">
        <v>35</v>
      </c>
    </row>
    <row r="4" spans="2:6" x14ac:dyDescent="0.2">
      <c r="C4" s="11" t="s">
        <v>36</v>
      </c>
      <c r="F4" s="11" t="s">
        <v>37</v>
      </c>
    </row>
    <row r="5" spans="2:6" x14ac:dyDescent="0.2">
      <c r="F5" s="11" t="s">
        <v>38</v>
      </c>
    </row>
    <row r="7" spans="2:6" x14ac:dyDescent="0.2">
      <c r="C7" s="11" t="s">
        <v>39</v>
      </c>
      <c r="F7" s="11" t="s">
        <v>40</v>
      </c>
    </row>
    <row r="8" spans="2:6" x14ac:dyDescent="0.2">
      <c r="F8" s="11" t="s">
        <v>41</v>
      </c>
    </row>
    <row r="10" spans="2:6" ht="16.2" x14ac:dyDescent="0.2">
      <c r="C10" s="11" t="s">
        <v>53</v>
      </c>
    </row>
    <row r="11" spans="2:6" ht="16.2" x14ac:dyDescent="0.2">
      <c r="D11" s="11" t="s">
        <v>52</v>
      </c>
    </row>
    <row r="12" spans="2:6" x14ac:dyDescent="0.2">
      <c r="C12" s="11" t="s">
        <v>42</v>
      </c>
    </row>
    <row r="13" spans="2:6" ht="14.4" x14ac:dyDescent="0.2">
      <c r="C13" s="11" t="s">
        <v>43</v>
      </c>
    </row>
    <row r="14" spans="2:6" x14ac:dyDescent="0.2">
      <c r="C14" s="11" t="s">
        <v>102</v>
      </c>
    </row>
    <row r="15" spans="2:6" x14ac:dyDescent="0.2">
      <c r="C15" s="11" t="s">
        <v>103</v>
      </c>
    </row>
    <row r="17" spans="3:8" ht="14.4" x14ac:dyDescent="0.2">
      <c r="C17" s="12" t="s">
        <v>44</v>
      </c>
    </row>
    <row r="19" spans="3:8" x14ac:dyDescent="0.2">
      <c r="C19" s="13" t="s">
        <v>54</v>
      </c>
    </row>
    <row r="20" spans="3:8" ht="13.8" thickBot="1" x14ac:dyDescent="0.25"/>
    <row r="21" spans="3:8" ht="13.2" customHeight="1" x14ac:dyDescent="0.2">
      <c r="D21" s="32" t="s">
        <v>45</v>
      </c>
      <c r="E21" s="35" t="s">
        <v>46</v>
      </c>
    </row>
    <row r="22" spans="3:8" x14ac:dyDescent="0.2">
      <c r="D22" s="33"/>
      <c r="E22" s="36"/>
    </row>
    <row r="23" spans="3:8" x14ac:dyDescent="0.2">
      <c r="D23" s="33"/>
      <c r="E23" s="36"/>
    </row>
    <row r="24" spans="3:8" x14ac:dyDescent="0.2">
      <c r="D24" s="33"/>
      <c r="E24" s="36"/>
    </row>
    <row r="25" spans="3:8" x14ac:dyDescent="0.2">
      <c r="D25" s="33"/>
      <c r="E25" s="36"/>
    </row>
    <row r="26" spans="3:8" x14ac:dyDescent="0.2">
      <c r="D26" s="33"/>
      <c r="E26" s="36"/>
    </row>
    <row r="27" spans="3:8" x14ac:dyDescent="0.2">
      <c r="D27" s="33"/>
      <c r="E27" s="36"/>
    </row>
    <row r="28" spans="3:8" ht="13.8" thickBot="1" x14ac:dyDescent="0.25">
      <c r="D28" s="33"/>
      <c r="E28" s="37"/>
    </row>
    <row r="29" spans="3:8" ht="13.2" customHeight="1" x14ac:dyDescent="0.2">
      <c r="D29" s="33"/>
      <c r="E29" s="32" t="s">
        <v>47</v>
      </c>
      <c r="H29" s="32" t="s">
        <v>48</v>
      </c>
    </row>
    <row r="30" spans="3:8" x14ac:dyDescent="0.2">
      <c r="D30" s="33"/>
      <c r="E30" s="33"/>
      <c r="F30" s="14"/>
      <c r="H30" s="33"/>
    </row>
    <row r="31" spans="3:8" ht="13.2" customHeight="1" x14ac:dyDescent="0.2">
      <c r="D31" s="33"/>
      <c r="E31" s="33"/>
      <c r="H31" s="33"/>
    </row>
    <row r="32" spans="3:8" x14ac:dyDescent="0.2">
      <c r="D32" s="33"/>
      <c r="E32" s="33"/>
      <c r="H32" s="33"/>
    </row>
    <row r="33" spans="4:8" x14ac:dyDescent="0.2">
      <c r="D33" s="33"/>
      <c r="E33" s="33"/>
      <c r="H33" s="33"/>
    </row>
    <row r="34" spans="4:8" x14ac:dyDescent="0.2">
      <c r="D34" s="33"/>
      <c r="E34" s="33"/>
      <c r="H34" s="33"/>
    </row>
    <row r="35" spans="4:8" x14ac:dyDescent="0.2">
      <c r="D35" s="33"/>
      <c r="E35" s="33"/>
      <c r="H35" s="33"/>
    </row>
    <row r="36" spans="4:8" ht="13.8" thickBot="1" x14ac:dyDescent="0.25">
      <c r="D36" s="33"/>
      <c r="E36" s="33"/>
      <c r="H36" s="34"/>
    </row>
    <row r="37" spans="4:8" ht="42.6" customHeight="1" x14ac:dyDescent="0.2">
      <c r="D37" s="33"/>
      <c r="E37" s="33"/>
      <c r="H37" s="32" t="s">
        <v>55</v>
      </c>
    </row>
    <row r="38" spans="4:8" x14ac:dyDescent="0.2">
      <c r="D38" s="33"/>
      <c r="E38" s="33"/>
      <c r="H38" s="33"/>
    </row>
    <row r="39" spans="4:8" x14ac:dyDescent="0.2">
      <c r="D39" s="33"/>
      <c r="E39" s="33"/>
      <c r="H39" s="33"/>
    </row>
    <row r="40" spans="4:8" ht="13.8" thickBot="1" x14ac:dyDescent="0.25">
      <c r="D40" s="34"/>
      <c r="E40" s="34"/>
      <c r="H40" s="34"/>
    </row>
    <row r="46" spans="4:8" x14ac:dyDescent="0.2">
      <c r="D46" s="11" t="s">
        <v>49</v>
      </c>
    </row>
    <row r="47" spans="4:8" ht="16.2" x14ac:dyDescent="0.2">
      <c r="D47" s="11" t="s">
        <v>50</v>
      </c>
    </row>
    <row r="48" spans="4:8" ht="16.2" x14ac:dyDescent="0.2">
      <c r="D48" s="11" t="s">
        <v>99</v>
      </c>
    </row>
    <row r="49" spans="3:4" ht="16.2" x14ac:dyDescent="0.2">
      <c r="D49" s="11" t="s">
        <v>51</v>
      </c>
    </row>
    <row r="52" spans="3:4" x14ac:dyDescent="0.2">
      <c r="D52" s="11" t="s">
        <v>96</v>
      </c>
    </row>
    <row r="53" spans="3:4" x14ac:dyDescent="0.2">
      <c r="D53" s="11" t="s">
        <v>104</v>
      </c>
    </row>
    <row r="57" spans="3:4" x14ac:dyDescent="0.2">
      <c r="C57" s="13" t="s">
        <v>70</v>
      </c>
    </row>
  </sheetData>
  <sheetProtection password="CC09" sheet="1" objects="1" scenarios="1" selectLockedCells="1"/>
  <mergeCells count="5">
    <mergeCell ref="H37:H40"/>
    <mergeCell ref="H29:H36"/>
    <mergeCell ref="E29:E40"/>
    <mergeCell ref="D21:D40"/>
    <mergeCell ref="E21:E28"/>
  </mergeCells>
  <phoneticPr fontId="2"/>
  <pageMargins left="0.7" right="0.7" top="0.2" bottom="0.2" header="0.3" footer="0.3"/>
  <pageSetup paperSize="9" scale="65" fitToHeight="0" orientation="landscape" r:id="rId1"/>
  <rowBreaks count="1" manualBreakCount="1">
    <brk id="5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15"/>
  <sheetViews>
    <sheetView zoomScale="85" zoomScaleNormal="85" zoomScaleSheetLayoutView="85" workbookViewId="0">
      <selection activeCell="L29" sqref="L29"/>
    </sheetView>
  </sheetViews>
  <sheetFormatPr defaultRowHeight="13.2" x14ac:dyDescent="0.2"/>
  <cols>
    <col min="1" max="12" width="8.88671875" style="11"/>
    <col min="13" max="13" width="20.88671875" style="11" customWidth="1"/>
    <col min="14" max="15" width="10.21875" style="11" customWidth="1"/>
    <col min="16" max="18" width="8.88671875" style="11"/>
    <col min="19" max="19" width="8.88671875" style="11" customWidth="1"/>
    <col min="20" max="20" width="12.44140625" style="11" customWidth="1"/>
    <col min="21" max="16384" width="8.88671875" style="11"/>
  </cols>
  <sheetData>
    <row r="2" spans="1:12" ht="21" x14ac:dyDescent="0.2">
      <c r="A2" s="15" t="s">
        <v>68</v>
      </c>
      <c r="I2" s="16" t="s">
        <v>95</v>
      </c>
    </row>
    <row r="4" spans="1:12" ht="14.4" x14ac:dyDescent="0.2">
      <c r="A4" s="17" t="s">
        <v>69</v>
      </c>
      <c r="D4" s="18" t="s">
        <v>71</v>
      </c>
      <c r="E4" s="16" t="s">
        <v>129</v>
      </c>
    </row>
    <row r="5" spans="1:12" x14ac:dyDescent="0.2">
      <c r="E5" s="16" t="s">
        <v>130</v>
      </c>
    </row>
    <row r="6" spans="1:12" x14ac:dyDescent="0.2">
      <c r="E6" s="19" t="s">
        <v>72</v>
      </c>
    </row>
    <row r="14" spans="1:12" x14ac:dyDescent="0.2">
      <c r="L14" s="11" t="s">
        <v>60</v>
      </c>
    </row>
    <row r="19" spans="12:13" x14ac:dyDescent="0.2">
      <c r="L19" s="11" t="s">
        <v>56</v>
      </c>
    </row>
    <row r="20" spans="12:13" x14ac:dyDescent="0.2">
      <c r="M20" s="11" t="s">
        <v>65</v>
      </c>
    </row>
    <row r="23" spans="12:13" x14ac:dyDescent="0.2">
      <c r="L23" s="11" t="s">
        <v>108</v>
      </c>
    </row>
    <row r="24" spans="12:13" x14ac:dyDescent="0.2">
      <c r="M24" s="11" t="s">
        <v>64</v>
      </c>
    </row>
    <row r="25" spans="12:13" x14ac:dyDescent="0.2">
      <c r="M25" s="11" t="s">
        <v>105</v>
      </c>
    </row>
    <row r="26" spans="12:13" ht="14.4" x14ac:dyDescent="0.2">
      <c r="M26" s="11" t="s">
        <v>106</v>
      </c>
    </row>
    <row r="27" spans="12:13" x14ac:dyDescent="0.2">
      <c r="M27" s="11" t="s">
        <v>107</v>
      </c>
    </row>
    <row r="29" spans="12:13" x14ac:dyDescent="0.2">
      <c r="L29" s="11" t="s">
        <v>109</v>
      </c>
    </row>
    <row r="30" spans="12:13" ht="6.6" customHeight="1" x14ac:dyDescent="0.2"/>
    <row r="31" spans="12:13" x14ac:dyDescent="0.2">
      <c r="M31" s="16" t="s">
        <v>110</v>
      </c>
    </row>
    <row r="32" spans="12:13" x14ac:dyDescent="0.2">
      <c r="M32" s="11" t="s">
        <v>112</v>
      </c>
    </row>
    <row r="33" spans="12:13" x14ac:dyDescent="0.2">
      <c r="M33" s="11" t="s">
        <v>118</v>
      </c>
    </row>
    <row r="35" spans="12:13" x14ac:dyDescent="0.2">
      <c r="M35" s="16" t="s">
        <v>111</v>
      </c>
    </row>
    <row r="36" spans="12:13" x14ac:dyDescent="0.2">
      <c r="M36" s="11" t="s">
        <v>113</v>
      </c>
    </row>
    <row r="37" spans="12:13" x14ac:dyDescent="0.2">
      <c r="M37" s="11" t="s">
        <v>114</v>
      </c>
    </row>
    <row r="38" spans="12:13" x14ac:dyDescent="0.2">
      <c r="M38" s="11" t="s">
        <v>119</v>
      </c>
    </row>
    <row r="40" spans="12:13" x14ac:dyDescent="0.2">
      <c r="M40" s="16" t="s">
        <v>117</v>
      </c>
    </row>
    <row r="41" spans="12:13" x14ac:dyDescent="0.2">
      <c r="M41" s="11" t="s">
        <v>115</v>
      </c>
    </row>
    <row r="42" spans="12:13" x14ac:dyDescent="0.2">
      <c r="M42" s="11" t="s">
        <v>116</v>
      </c>
    </row>
    <row r="43" spans="12:13" x14ac:dyDescent="0.2">
      <c r="M43" s="11" t="s">
        <v>120</v>
      </c>
    </row>
    <row r="44" spans="12:13" ht="7.8" customHeight="1" x14ac:dyDescent="0.2"/>
    <row r="45" spans="12:13" x14ac:dyDescent="0.2">
      <c r="L45" s="11" t="s">
        <v>128</v>
      </c>
    </row>
    <row r="46" spans="12:13" x14ac:dyDescent="0.2">
      <c r="L46" s="11" t="s">
        <v>127</v>
      </c>
    </row>
    <row r="48" spans="12:13" x14ac:dyDescent="0.2">
      <c r="L48" s="11" t="s">
        <v>73</v>
      </c>
    </row>
    <row r="49" spans="1:13" x14ac:dyDescent="0.2">
      <c r="B49" s="11" t="s">
        <v>131</v>
      </c>
      <c r="L49" s="11" t="s">
        <v>59</v>
      </c>
    </row>
    <row r="51" spans="1:13" x14ac:dyDescent="0.2">
      <c r="D51" s="11" t="s">
        <v>79</v>
      </c>
      <c r="E51" s="11" t="s">
        <v>80</v>
      </c>
      <c r="F51" s="11" t="s">
        <v>81</v>
      </c>
    </row>
    <row r="52" spans="1:13" x14ac:dyDescent="0.2">
      <c r="C52" s="30" t="s">
        <v>74</v>
      </c>
      <c r="D52" s="21">
        <v>40000</v>
      </c>
      <c r="E52" s="21">
        <v>30000</v>
      </c>
      <c r="F52" s="21">
        <v>10000</v>
      </c>
      <c r="L52" s="11" t="s">
        <v>126</v>
      </c>
    </row>
    <row r="53" spans="1:13" x14ac:dyDescent="0.2">
      <c r="C53" s="31" t="s">
        <v>75</v>
      </c>
      <c r="D53" s="23">
        <f>D52-D54</f>
        <v>36000</v>
      </c>
      <c r="E53" s="23">
        <f t="shared" ref="E53:F53" si="0">E52-E54</f>
        <v>29400</v>
      </c>
      <c r="F53" s="23">
        <f t="shared" si="0"/>
        <v>10000</v>
      </c>
      <c r="L53" s="11" t="s">
        <v>61</v>
      </c>
    </row>
    <row r="54" spans="1:13" ht="16.2" x14ac:dyDescent="0.2">
      <c r="C54" s="31" t="s">
        <v>76</v>
      </c>
      <c r="D54" s="23">
        <v>4000</v>
      </c>
      <c r="E54" s="23">
        <v>600</v>
      </c>
      <c r="F54" s="23">
        <v>0</v>
      </c>
      <c r="G54" s="24" t="s">
        <v>97</v>
      </c>
      <c r="M54" s="11" t="s">
        <v>100</v>
      </c>
    </row>
    <row r="55" spans="1:13" ht="14.4" x14ac:dyDescent="0.2">
      <c r="C55" s="31" t="s">
        <v>77</v>
      </c>
      <c r="D55" s="23">
        <v>1600</v>
      </c>
      <c r="E55" s="23">
        <v>600</v>
      </c>
      <c r="F55" s="23">
        <v>0</v>
      </c>
      <c r="G55" s="24" t="s">
        <v>98</v>
      </c>
    </row>
    <row r="56" spans="1:13" x14ac:dyDescent="0.2">
      <c r="C56" s="31" t="s">
        <v>78</v>
      </c>
      <c r="D56" s="23">
        <v>2400</v>
      </c>
      <c r="E56" s="23">
        <v>0</v>
      </c>
      <c r="F56" s="23">
        <v>0</v>
      </c>
    </row>
    <row r="57" spans="1:13" x14ac:dyDescent="0.2">
      <c r="C57" s="28"/>
      <c r="D57" s="29"/>
      <c r="E57" s="29"/>
      <c r="F57" s="29"/>
    </row>
    <row r="58" spans="1:13" x14ac:dyDescent="0.2">
      <c r="C58" s="28"/>
      <c r="D58" s="29"/>
      <c r="E58" s="29"/>
      <c r="F58" s="29"/>
    </row>
    <row r="59" spans="1:13" x14ac:dyDescent="0.2">
      <c r="C59" s="28"/>
      <c r="D59" s="29"/>
      <c r="E59" s="29"/>
      <c r="F59" s="29"/>
    </row>
    <row r="60" spans="1:13" x14ac:dyDescent="0.2">
      <c r="C60" s="28"/>
      <c r="D60" s="29"/>
      <c r="E60" s="29"/>
      <c r="F60" s="29"/>
    </row>
    <row r="62" spans="1:13" x14ac:dyDescent="0.2">
      <c r="C62" s="28"/>
      <c r="D62" s="29"/>
      <c r="E62" s="29"/>
      <c r="F62" s="29"/>
    </row>
    <row r="64" spans="1:13" ht="14.4" x14ac:dyDescent="0.2">
      <c r="A64" s="17" t="s">
        <v>85</v>
      </c>
      <c r="D64" s="18" t="s">
        <v>71</v>
      </c>
      <c r="E64" s="16" t="s">
        <v>82</v>
      </c>
    </row>
    <row r="65" spans="5:15" x14ac:dyDescent="0.2">
      <c r="E65" s="19" t="s">
        <v>83</v>
      </c>
    </row>
    <row r="66" spans="5:15" ht="19.2" x14ac:dyDescent="0.2">
      <c r="E66" s="25" t="s">
        <v>84</v>
      </c>
    </row>
    <row r="74" spans="5:15" x14ac:dyDescent="0.2">
      <c r="M74" s="11" t="s">
        <v>86</v>
      </c>
    </row>
    <row r="75" spans="5:15" x14ac:dyDescent="0.2">
      <c r="O75" s="11" t="s">
        <v>94</v>
      </c>
    </row>
    <row r="76" spans="5:15" x14ac:dyDescent="0.2">
      <c r="M76" s="11" t="s">
        <v>87</v>
      </c>
    </row>
    <row r="77" spans="5:15" x14ac:dyDescent="0.2">
      <c r="M77" s="11" t="s">
        <v>88</v>
      </c>
    </row>
    <row r="95" spans="13:13" x14ac:dyDescent="0.2">
      <c r="M95" s="11" t="s">
        <v>89</v>
      </c>
    </row>
    <row r="98" spans="13:15" ht="16.2" x14ac:dyDescent="0.2">
      <c r="M98" s="26" t="s">
        <v>90</v>
      </c>
    </row>
    <row r="100" spans="13:15" x14ac:dyDescent="0.2">
      <c r="M100" s="11" t="s">
        <v>124</v>
      </c>
    </row>
    <row r="101" spans="13:15" ht="14.4" x14ac:dyDescent="0.2">
      <c r="M101" s="11" t="s">
        <v>91</v>
      </c>
    </row>
    <row r="102" spans="13:15" x14ac:dyDescent="0.2">
      <c r="M102" s="11" t="s">
        <v>125</v>
      </c>
    </row>
    <row r="103" spans="13:15" x14ac:dyDescent="0.2">
      <c r="M103" s="11" t="s">
        <v>101</v>
      </c>
    </row>
    <row r="105" spans="13:15" x14ac:dyDescent="0.2">
      <c r="M105" s="16" t="s">
        <v>121</v>
      </c>
    </row>
    <row r="106" spans="13:15" x14ac:dyDescent="0.2">
      <c r="M106" s="11" t="s">
        <v>122</v>
      </c>
    </row>
    <row r="107" spans="13:15" x14ac:dyDescent="0.2">
      <c r="M107" s="11" t="s">
        <v>123</v>
      </c>
    </row>
    <row r="109" spans="13:15" x14ac:dyDescent="0.2">
      <c r="N109" s="38" t="s">
        <v>133</v>
      </c>
      <c r="O109" s="38"/>
    </row>
    <row r="110" spans="13:15" x14ac:dyDescent="0.2">
      <c r="N110" s="11" t="s">
        <v>92</v>
      </c>
      <c r="O110" s="11" t="s">
        <v>93</v>
      </c>
    </row>
    <row r="111" spans="13:15" x14ac:dyDescent="0.2">
      <c r="M111" s="20" t="s">
        <v>74</v>
      </c>
      <c r="N111" s="21">
        <v>190000</v>
      </c>
      <c r="O111" s="21">
        <v>210000</v>
      </c>
    </row>
    <row r="112" spans="13:15" x14ac:dyDescent="0.2">
      <c r="M112" s="22" t="s">
        <v>75</v>
      </c>
      <c r="N112" s="23">
        <f>N111-N113</f>
        <v>171000</v>
      </c>
      <c r="O112" s="23">
        <f>O111-O113</f>
        <v>191800</v>
      </c>
    </row>
    <row r="113" spans="13:15" x14ac:dyDescent="0.2">
      <c r="M113" s="22" t="s">
        <v>76</v>
      </c>
      <c r="N113" s="23">
        <v>19000</v>
      </c>
      <c r="O113" s="23">
        <v>18200</v>
      </c>
    </row>
    <row r="114" spans="13:15" x14ac:dyDescent="0.2">
      <c r="M114" s="22" t="s">
        <v>77</v>
      </c>
      <c r="N114" s="23">
        <v>0</v>
      </c>
      <c r="O114" s="23">
        <v>11900</v>
      </c>
    </row>
    <row r="115" spans="13:15" x14ac:dyDescent="0.2">
      <c r="M115" s="22" t="s">
        <v>78</v>
      </c>
      <c r="N115" s="23">
        <v>19000</v>
      </c>
      <c r="O115" s="23">
        <v>6300</v>
      </c>
    </row>
  </sheetData>
  <sheetProtection password="CC09" sheet="1" objects="1" scenarios="1" selectLockedCells="1"/>
  <mergeCells count="1">
    <mergeCell ref="N109:O109"/>
  </mergeCells>
  <phoneticPr fontId="2"/>
  <pageMargins left="0.2" right="0.2" top="0.34" bottom="0.22" header="0.3" footer="0.3"/>
  <pageSetup paperSize="9" scale="74" fitToHeight="0" orientation="landscape" r:id="rId1"/>
  <rowBreaks count="1" manualBreakCount="1">
    <brk id="60" max="1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5"/>
  <sheetViews>
    <sheetView zoomScale="85" zoomScaleNormal="85" workbookViewId="0"/>
  </sheetViews>
  <sheetFormatPr defaultRowHeight="13.2" x14ac:dyDescent="0.2"/>
  <cols>
    <col min="1" max="16384" width="8.88671875" style="11"/>
  </cols>
  <sheetData>
    <row r="2" spans="1:12" ht="21" x14ac:dyDescent="0.2">
      <c r="A2" s="15" t="s">
        <v>66</v>
      </c>
    </row>
    <row r="4" spans="1:12" ht="14.4" x14ac:dyDescent="0.2">
      <c r="A4" s="17" t="s">
        <v>67</v>
      </c>
      <c r="D4" s="18" t="s">
        <v>71</v>
      </c>
      <c r="E4" s="16" t="s">
        <v>129</v>
      </c>
    </row>
    <row r="5" spans="1:12" x14ac:dyDescent="0.2">
      <c r="E5" s="16" t="s">
        <v>130</v>
      </c>
    </row>
    <row r="6" spans="1:12" x14ac:dyDescent="0.2">
      <c r="E6" s="19" t="s">
        <v>132</v>
      </c>
    </row>
    <row r="7" spans="1:12" ht="14.4" x14ac:dyDescent="0.2">
      <c r="A7" s="27"/>
    </row>
    <row r="14" spans="1:12" x14ac:dyDescent="0.2">
      <c r="L14" s="11" t="s">
        <v>60</v>
      </c>
    </row>
    <row r="19" spans="12:13" x14ac:dyDescent="0.2">
      <c r="L19" s="11" t="s">
        <v>56</v>
      </c>
    </row>
    <row r="20" spans="12:13" x14ac:dyDescent="0.2">
      <c r="M20" s="11" t="s">
        <v>65</v>
      </c>
    </row>
    <row r="23" spans="12:13" x14ac:dyDescent="0.2">
      <c r="L23" s="11" t="s">
        <v>57</v>
      </c>
    </row>
    <row r="24" spans="12:13" x14ac:dyDescent="0.2">
      <c r="M24" s="11" t="s">
        <v>64</v>
      </c>
    </row>
    <row r="25" spans="12:13" x14ac:dyDescent="0.2">
      <c r="M25" s="11" t="s">
        <v>63</v>
      </c>
    </row>
    <row r="28" spans="12:13" x14ac:dyDescent="0.2">
      <c r="L28" s="11" t="s">
        <v>58</v>
      </c>
    </row>
    <row r="29" spans="12:13" x14ac:dyDescent="0.2">
      <c r="L29" s="11" t="s">
        <v>59</v>
      </c>
    </row>
    <row r="33" spans="12:13" x14ac:dyDescent="0.2">
      <c r="L33" s="11" t="s">
        <v>126</v>
      </c>
    </row>
    <row r="34" spans="12:13" x14ac:dyDescent="0.2">
      <c r="L34" s="11" t="s">
        <v>61</v>
      </c>
    </row>
    <row r="35" spans="12:13" x14ac:dyDescent="0.2">
      <c r="M35" s="11" t="s">
        <v>62</v>
      </c>
    </row>
  </sheetData>
  <sheetProtection password="CC09" sheet="1" objects="1" scenarios="1" selectLockedCells="1" selectUnlockedCells="1"/>
  <phoneticPr fontId="2"/>
  <pageMargins left="0.2" right="0.2" top="0.75" bottom="0.75" header="0.3" footer="0.3"/>
  <pageSetup paperSize="9" scale="7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AD39"/>
  <sheetViews>
    <sheetView tabSelected="1" zoomScaleNormal="100" workbookViewId="0">
      <pane ySplit="4" topLeftCell="A5" activePane="bottomLeft" state="frozen"/>
      <selection activeCell="C5" sqref="C5"/>
      <selection pane="bottomLeft" activeCell="P31" sqref="P31:R31"/>
    </sheetView>
  </sheetViews>
  <sheetFormatPr defaultColWidth="9" defaultRowHeight="13.2" x14ac:dyDescent="0.2"/>
  <cols>
    <col min="1" max="1" width="2.77734375" style="1" customWidth="1"/>
    <col min="2" max="10" width="3.109375" style="1" customWidth="1"/>
    <col min="11" max="11" width="4.21875" style="1" customWidth="1"/>
    <col min="12" max="23" width="3.109375" style="1" customWidth="1"/>
    <col min="24" max="30" width="3.6640625" style="1" customWidth="1"/>
    <col min="31" max="16384" width="9" style="1"/>
  </cols>
  <sheetData>
    <row r="1" spans="2:30" ht="21" customHeight="1" x14ac:dyDescent="0.2"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7" t="s">
        <v>23</v>
      </c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</row>
    <row r="2" spans="2:30" ht="12" customHeight="1" x14ac:dyDescent="0.2"/>
    <row r="3" spans="2:30" ht="21" customHeight="1" x14ac:dyDescent="0.2">
      <c r="B3" s="92" t="s">
        <v>1</v>
      </c>
      <c r="C3" s="93"/>
      <c r="D3" s="93"/>
      <c r="E3" s="93"/>
      <c r="F3" s="93"/>
      <c r="G3" s="93"/>
      <c r="H3" s="94">
        <v>131041</v>
      </c>
      <c r="I3" s="95"/>
      <c r="J3" s="95"/>
      <c r="K3" s="96"/>
      <c r="L3" s="2"/>
      <c r="N3" s="89" t="str">
        <f>IF(SUM(O15:R16,O21:R30)&gt;AA10,"エラー：上限管理後（1割）が上限月額を超えています！",IF(SUM(O15:R16,O21:R30)&lt;AA10,"エラー：上限管理後（1割）が上限月額未満です！",""))</f>
        <v/>
      </c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1"/>
    </row>
    <row r="4" spans="2:30" ht="21" customHeight="1" x14ac:dyDescent="0.2">
      <c r="B4" s="97" t="s">
        <v>29</v>
      </c>
      <c r="C4" s="98"/>
      <c r="D4" s="98"/>
      <c r="E4" s="98"/>
      <c r="F4" s="98"/>
      <c r="G4" s="99"/>
      <c r="H4" s="101"/>
      <c r="I4" s="101"/>
      <c r="J4" s="101"/>
      <c r="K4" s="101"/>
      <c r="L4" s="8"/>
    </row>
    <row r="5" spans="2:30" ht="12" customHeight="1" x14ac:dyDescent="0.2"/>
    <row r="6" spans="2:30" ht="18" customHeight="1" x14ac:dyDescent="0.2">
      <c r="B6" s="3" t="s">
        <v>2</v>
      </c>
      <c r="C6" s="4"/>
      <c r="D6" s="4"/>
      <c r="E6" s="4"/>
      <c r="F6" s="4"/>
      <c r="G6" s="4"/>
      <c r="H6" s="4"/>
      <c r="I6" s="4"/>
    </row>
    <row r="7" spans="2:30" ht="21" customHeight="1" x14ac:dyDescent="0.2">
      <c r="B7" s="73" t="s">
        <v>3</v>
      </c>
      <c r="C7" s="73"/>
      <c r="D7" s="73"/>
      <c r="E7" s="73"/>
      <c r="F7" s="100"/>
      <c r="G7" s="100"/>
      <c r="H7" s="100"/>
      <c r="I7" s="100"/>
      <c r="J7" s="100"/>
      <c r="K7" s="100"/>
      <c r="L7" s="100"/>
      <c r="M7" s="73" t="s">
        <v>4</v>
      </c>
      <c r="N7" s="73"/>
      <c r="O7" s="73"/>
      <c r="P7" s="73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</row>
    <row r="8" spans="2:30" ht="21" customHeight="1" x14ac:dyDescent="0.2">
      <c r="B8" s="73" t="s">
        <v>5</v>
      </c>
      <c r="C8" s="73"/>
      <c r="D8" s="73"/>
      <c r="E8" s="73"/>
      <c r="F8" s="103"/>
      <c r="G8" s="103"/>
      <c r="H8" s="103"/>
      <c r="I8" s="103"/>
      <c r="J8" s="103"/>
      <c r="K8" s="103"/>
      <c r="L8" s="103"/>
      <c r="M8" s="73" t="s">
        <v>6</v>
      </c>
      <c r="N8" s="73"/>
      <c r="O8" s="73"/>
      <c r="P8" s="73"/>
      <c r="Q8" s="102"/>
      <c r="R8" s="102"/>
      <c r="S8" s="102"/>
      <c r="T8" s="102"/>
      <c r="U8" s="102"/>
    </row>
    <row r="9" spans="2:30" ht="18" customHeight="1" x14ac:dyDescent="0.2">
      <c r="B9" s="5" t="s">
        <v>7</v>
      </c>
    </row>
    <row r="10" spans="2:30" ht="21" customHeight="1" x14ac:dyDescent="0.2">
      <c r="B10" s="73" t="s">
        <v>8</v>
      </c>
      <c r="C10" s="73"/>
      <c r="D10" s="73"/>
      <c r="E10" s="73"/>
      <c r="F10" s="74"/>
      <c r="G10" s="74"/>
      <c r="H10" s="74"/>
      <c r="I10" s="74"/>
      <c r="J10" s="74"/>
      <c r="K10" s="73" t="s">
        <v>9</v>
      </c>
      <c r="L10" s="73"/>
      <c r="M10" s="102"/>
      <c r="N10" s="102"/>
      <c r="O10" s="102"/>
      <c r="P10" s="102"/>
      <c r="Q10" s="102"/>
      <c r="R10" s="102"/>
      <c r="S10" s="102"/>
      <c r="T10" s="102"/>
      <c r="U10" s="102"/>
      <c r="V10" s="81" t="s">
        <v>30</v>
      </c>
      <c r="W10" s="82"/>
      <c r="X10" s="82"/>
      <c r="Y10" s="82"/>
      <c r="Z10" s="83"/>
      <c r="AA10" s="69"/>
      <c r="AB10" s="70"/>
      <c r="AC10" s="71"/>
    </row>
    <row r="11" spans="2:30" ht="15" customHeight="1" x14ac:dyDescent="0.2"/>
    <row r="12" spans="2:30" ht="18" customHeight="1" x14ac:dyDescent="0.2">
      <c r="B12" s="6" t="s">
        <v>18</v>
      </c>
    </row>
    <row r="13" spans="2:30" ht="18" customHeight="1" x14ac:dyDescent="0.2">
      <c r="B13" s="75" t="s">
        <v>11</v>
      </c>
      <c r="C13" s="76"/>
      <c r="D13" s="76"/>
      <c r="E13" s="76"/>
      <c r="F13" s="76"/>
      <c r="G13" s="76"/>
      <c r="H13" s="75" t="s">
        <v>10</v>
      </c>
      <c r="I13" s="76"/>
      <c r="J13" s="76"/>
      <c r="K13" s="75" t="s">
        <v>28</v>
      </c>
      <c r="L13" s="76"/>
      <c r="M13" s="76"/>
      <c r="N13" s="84"/>
      <c r="O13" s="97" t="s">
        <v>14</v>
      </c>
      <c r="P13" s="98"/>
      <c r="Q13" s="98"/>
      <c r="R13" s="99"/>
    </row>
    <row r="14" spans="2:30" ht="18" customHeight="1" x14ac:dyDescent="0.2">
      <c r="B14" s="77"/>
      <c r="C14" s="78"/>
      <c r="D14" s="78"/>
      <c r="E14" s="78"/>
      <c r="F14" s="78"/>
      <c r="G14" s="78"/>
      <c r="H14" s="77"/>
      <c r="I14" s="78"/>
      <c r="J14" s="78"/>
      <c r="K14" s="77"/>
      <c r="L14" s="78"/>
      <c r="M14" s="78"/>
      <c r="N14" s="85"/>
      <c r="O14" s="72" t="s">
        <v>12</v>
      </c>
      <c r="P14" s="72"/>
      <c r="Q14" s="72"/>
      <c r="R14" s="72"/>
    </row>
    <row r="15" spans="2:30" ht="18" customHeight="1" x14ac:dyDescent="0.2">
      <c r="B15" s="47"/>
      <c r="C15" s="48"/>
      <c r="D15" s="48"/>
      <c r="E15" s="48"/>
      <c r="F15" s="48"/>
      <c r="G15" s="48"/>
      <c r="H15" s="49"/>
      <c r="I15" s="50"/>
      <c r="J15" s="51"/>
      <c r="K15" s="61"/>
      <c r="L15" s="62"/>
      <c r="M15" s="62"/>
      <c r="N15" s="63"/>
      <c r="O15" s="64"/>
      <c r="P15" s="64"/>
      <c r="Q15" s="64"/>
      <c r="R15" s="64"/>
    </row>
    <row r="16" spans="2:30" ht="18" customHeight="1" x14ac:dyDescent="0.2">
      <c r="B16" s="47"/>
      <c r="C16" s="48"/>
      <c r="D16" s="48"/>
      <c r="E16" s="48"/>
      <c r="F16" s="48"/>
      <c r="G16" s="48"/>
      <c r="H16" s="49"/>
      <c r="I16" s="50"/>
      <c r="J16" s="51"/>
      <c r="K16" s="61"/>
      <c r="L16" s="62"/>
      <c r="M16" s="62"/>
      <c r="N16" s="63"/>
      <c r="O16" s="64"/>
      <c r="P16" s="64"/>
      <c r="Q16" s="64"/>
      <c r="R16" s="64"/>
    </row>
    <row r="17" spans="2:30" ht="15" customHeight="1" x14ac:dyDescent="0.2"/>
    <row r="18" spans="2:30" ht="18" customHeight="1" thickBot="1" x14ac:dyDescent="0.25">
      <c r="B18" s="6" t="s">
        <v>24</v>
      </c>
    </row>
    <row r="19" spans="2:30" ht="18" customHeight="1" x14ac:dyDescent="0.2">
      <c r="B19" s="75" t="s">
        <v>11</v>
      </c>
      <c r="C19" s="76"/>
      <c r="D19" s="76"/>
      <c r="E19" s="76"/>
      <c r="F19" s="76"/>
      <c r="G19" s="76"/>
      <c r="H19" s="75" t="s">
        <v>10</v>
      </c>
      <c r="I19" s="76"/>
      <c r="J19" s="76"/>
      <c r="K19" s="75" t="s">
        <v>28</v>
      </c>
      <c r="L19" s="76"/>
      <c r="M19" s="76"/>
      <c r="N19" s="84"/>
      <c r="O19" s="73" t="s">
        <v>14</v>
      </c>
      <c r="P19" s="73"/>
      <c r="Q19" s="73"/>
      <c r="R19" s="73"/>
      <c r="S19" s="73"/>
      <c r="T19" s="73"/>
      <c r="U19" s="73"/>
      <c r="V19" s="97"/>
      <c r="W19" s="113" t="s">
        <v>16</v>
      </c>
      <c r="X19" s="114"/>
      <c r="Y19" s="114"/>
      <c r="Z19" s="114"/>
      <c r="AA19" s="114" t="s">
        <v>17</v>
      </c>
      <c r="AB19" s="114"/>
      <c r="AC19" s="114"/>
      <c r="AD19" s="116"/>
    </row>
    <row r="20" spans="2:30" ht="18" customHeight="1" x14ac:dyDescent="0.2">
      <c r="B20" s="77"/>
      <c r="C20" s="78"/>
      <c r="D20" s="78"/>
      <c r="E20" s="78"/>
      <c r="F20" s="78"/>
      <c r="G20" s="78"/>
      <c r="H20" s="77"/>
      <c r="I20" s="78"/>
      <c r="J20" s="78"/>
      <c r="K20" s="77"/>
      <c r="L20" s="78"/>
      <c r="M20" s="78"/>
      <c r="N20" s="85"/>
      <c r="O20" s="72" t="s">
        <v>12</v>
      </c>
      <c r="P20" s="72"/>
      <c r="Q20" s="72"/>
      <c r="R20" s="72"/>
      <c r="S20" s="79" t="s">
        <v>13</v>
      </c>
      <c r="T20" s="79"/>
      <c r="U20" s="79"/>
      <c r="V20" s="80"/>
      <c r="W20" s="115"/>
      <c r="X20" s="73"/>
      <c r="Y20" s="73"/>
      <c r="Z20" s="73"/>
      <c r="AA20" s="73"/>
      <c r="AB20" s="73"/>
      <c r="AC20" s="73"/>
      <c r="AD20" s="117"/>
    </row>
    <row r="21" spans="2:30" ht="18" customHeight="1" x14ac:dyDescent="0.2">
      <c r="B21" s="47"/>
      <c r="C21" s="48"/>
      <c r="D21" s="48"/>
      <c r="E21" s="48"/>
      <c r="F21" s="48"/>
      <c r="G21" s="48"/>
      <c r="H21" s="49"/>
      <c r="I21" s="50"/>
      <c r="J21" s="51"/>
      <c r="K21" s="61"/>
      <c r="L21" s="62"/>
      <c r="M21" s="62"/>
      <c r="N21" s="63"/>
      <c r="O21" s="64"/>
      <c r="P21" s="64"/>
      <c r="Q21" s="64"/>
      <c r="R21" s="64"/>
      <c r="S21" s="65">
        <f t="shared" ref="S21:S30" si="0">IF(ROUNDDOWN(K21*0.03,0)&lt;H21,ROUNDDOWN(K21*0.03,0),H21)</f>
        <v>0</v>
      </c>
      <c r="T21" s="65"/>
      <c r="U21" s="65"/>
      <c r="V21" s="66"/>
      <c r="W21" s="54">
        <f>IF(Q32-O21&gt;=0,O21,Q32)</f>
        <v>0</v>
      </c>
      <c r="X21" s="55"/>
      <c r="Y21" s="55"/>
      <c r="Z21" s="55"/>
      <c r="AA21" s="67">
        <f>O21-W21</f>
        <v>0</v>
      </c>
      <c r="AB21" s="67"/>
      <c r="AC21" s="67"/>
      <c r="AD21" s="68"/>
    </row>
    <row r="22" spans="2:30" ht="18" customHeight="1" x14ac:dyDescent="0.2">
      <c r="B22" s="47"/>
      <c r="C22" s="48"/>
      <c r="D22" s="48"/>
      <c r="E22" s="48"/>
      <c r="F22" s="48"/>
      <c r="G22" s="48"/>
      <c r="H22" s="49"/>
      <c r="I22" s="50"/>
      <c r="J22" s="51"/>
      <c r="K22" s="61"/>
      <c r="L22" s="62"/>
      <c r="M22" s="62"/>
      <c r="N22" s="63"/>
      <c r="O22" s="64"/>
      <c r="P22" s="64"/>
      <c r="Q22" s="64"/>
      <c r="R22" s="64"/>
      <c r="S22" s="65">
        <f t="shared" si="0"/>
        <v>0</v>
      </c>
      <c r="T22" s="65"/>
      <c r="U22" s="65"/>
      <c r="V22" s="66"/>
      <c r="W22" s="54">
        <f>IF(Q32-O22-W21&gt;=0,O22,Q32-W21)</f>
        <v>0</v>
      </c>
      <c r="X22" s="55"/>
      <c r="Y22" s="55"/>
      <c r="Z22" s="55"/>
      <c r="AA22" s="67">
        <f t="shared" ref="AA22:AA30" si="1">O22-W22</f>
        <v>0</v>
      </c>
      <c r="AB22" s="67"/>
      <c r="AC22" s="67"/>
      <c r="AD22" s="68"/>
    </row>
    <row r="23" spans="2:30" ht="18" customHeight="1" x14ac:dyDescent="0.2">
      <c r="B23" s="47"/>
      <c r="C23" s="48"/>
      <c r="D23" s="48"/>
      <c r="E23" s="48"/>
      <c r="F23" s="48"/>
      <c r="G23" s="48"/>
      <c r="H23" s="49"/>
      <c r="I23" s="50"/>
      <c r="J23" s="51"/>
      <c r="K23" s="61"/>
      <c r="L23" s="62"/>
      <c r="M23" s="62"/>
      <c r="N23" s="63"/>
      <c r="O23" s="64"/>
      <c r="P23" s="64"/>
      <c r="Q23" s="64"/>
      <c r="R23" s="64"/>
      <c r="S23" s="65">
        <f t="shared" si="0"/>
        <v>0</v>
      </c>
      <c r="T23" s="65"/>
      <c r="U23" s="65"/>
      <c r="V23" s="66"/>
      <c r="W23" s="54">
        <f>IF(Q32-O23-W21-W22&gt;=0,O23,Q32-W21-W22)</f>
        <v>0</v>
      </c>
      <c r="X23" s="55"/>
      <c r="Y23" s="55"/>
      <c r="Z23" s="55"/>
      <c r="AA23" s="67">
        <f t="shared" si="1"/>
        <v>0</v>
      </c>
      <c r="AB23" s="67"/>
      <c r="AC23" s="67"/>
      <c r="AD23" s="68"/>
    </row>
    <row r="24" spans="2:30" ht="18" customHeight="1" x14ac:dyDescent="0.2">
      <c r="B24" s="47"/>
      <c r="C24" s="48"/>
      <c r="D24" s="48"/>
      <c r="E24" s="48"/>
      <c r="F24" s="48"/>
      <c r="G24" s="48"/>
      <c r="H24" s="49"/>
      <c r="I24" s="50"/>
      <c r="J24" s="51"/>
      <c r="K24" s="61"/>
      <c r="L24" s="62"/>
      <c r="M24" s="62"/>
      <c r="N24" s="63"/>
      <c r="O24" s="64"/>
      <c r="P24" s="64"/>
      <c r="Q24" s="64"/>
      <c r="R24" s="64"/>
      <c r="S24" s="65">
        <f t="shared" si="0"/>
        <v>0</v>
      </c>
      <c r="T24" s="65"/>
      <c r="U24" s="65"/>
      <c r="V24" s="66"/>
      <c r="W24" s="54">
        <f>IF(Q32-O24-W21-W22-W23&gt;=0,O24,Q32-W21-W22-W23)</f>
        <v>0</v>
      </c>
      <c r="X24" s="55"/>
      <c r="Y24" s="55"/>
      <c r="Z24" s="55"/>
      <c r="AA24" s="67">
        <f t="shared" si="1"/>
        <v>0</v>
      </c>
      <c r="AB24" s="67"/>
      <c r="AC24" s="67"/>
      <c r="AD24" s="68"/>
    </row>
    <row r="25" spans="2:30" ht="18" customHeight="1" x14ac:dyDescent="0.2">
      <c r="B25" s="47"/>
      <c r="C25" s="48"/>
      <c r="D25" s="48"/>
      <c r="E25" s="48"/>
      <c r="F25" s="48"/>
      <c r="G25" s="48"/>
      <c r="H25" s="49"/>
      <c r="I25" s="50"/>
      <c r="J25" s="51"/>
      <c r="K25" s="61"/>
      <c r="L25" s="62"/>
      <c r="M25" s="62"/>
      <c r="N25" s="63"/>
      <c r="O25" s="64"/>
      <c r="P25" s="64"/>
      <c r="Q25" s="64"/>
      <c r="R25" s="64"/>
      <c r="S25" s="65">
        <f t="shared" si="0"/>
        <v>0</v>
      </c>
      <c r="T25" s="65"/>
      <c r="U25" s="65"/>
      <c r="V25" s="66"/>
      <c r="W25" s="54">
        <f>IF(Q32-O25-W21-W22-W23-W24&gt;=0,O25,Q32-W21-W22-W23-W24)</f>
        <v>0</v>
      </c>
      <c r="X25" s="55"/>
      <c r="Y25" s="55"/>
      <c r="Z25" s="55"/>
      <c r="AA25" s="67">
        <f t="shared" si="1"/>
        <v>0</v>
      </c>
      <c r="AB25" s="67"/>
      <c r="AC25" s="67"/>
      <c r="AD25" s="68"/>
    </row>
    <row r="26" spans="2:30" ht="18" customHeight="1" x14ac:dyDescent="0.2">
      <c r="B26" s="47"/>
      <c r="C26" s="48"/>
      <c r="D26" s="48"/>
      <c r="E26" s="48"/>
      <c r="F26" s="48"/>
      <c r="G26" s="48"/>
      <c r="H26" s="49"/>
      <c r="I26" s="50"/>
      <c r="J26" s="51"/>
      <c r="K26" s="61"/>
      <c r="L26" s="62"/>
      <c r="M26" s="62"/>
      <c r="N26" s="63"/>
      <c r="O26" s="64"/>
      <c r="P26" s="64"/>
      <c r="Q26" s="64"/>
      <c r="R26" s="64"/>
      <c r="S26" s="65">
        <f t="shared" si="0"/>
        <v>0</v>
      </c>
      <c r="T26" s="65"/>
      <c r="U26" s="65"/>
      <c r="V26" s="66"/>
      <c r="W26" s="54">
        <f>IF(Q32-O26-W21-W22-W23-W24-W25&gt;=0,O26,Q32-W21-W22-W23-W24-W25)</f>
        <v>0</v>
      </c>
      <c r="X26" s="55"/>
      <c r="Y26" s="55"/>
      <c r="Z26" s="55"/>
      <c r="AA26" s="67">
        <f t="shared" si="1"/>
        <v>0</v>
      </c>
      <c r="AB26" s="67"/>
      <c r="AC26" s="67"/>
      <c r="AD26" s="68"/>
    </row>
    <row r="27" spans="2:30" ht="18" customHeight="1" x14ac:dyDescent="0.2">
      <c r="B27" s="47"/>
      <c r="C27" s="48"/>
      <c r="D27" s="48"/>
      <c r="E27" s="48"/>
      <c r="F27" s="48"/>
      <c r="G27" s="48"/>
      <c r="H27" s="49"/>
      <c r="I27" s="50"/>
      <c r="J27" s="51"/>
      <c r="K27" s="58"/>
      <c r="L27" s="58"/>
      <c r="M27" s="58"/>
      <c r="N27" s="58"/>
      <c r="O27" s="64"/>
      <c r="P27" s="64"/>
      <c r="Q27" s="64"/>
      <c r="R27" s="64"/>
      <c r="S27" s="65">
        <f t="shared" si="0"/>
        <v>0</v>
      </c>
      <c r="T27" s="65"/>
      <c r="U27" s="65"/>
      <c r="V27" s="66"/>
      <c r="W27" s="54">
        <f>IF(Q32-O27-W21-W22-W23-W24-W25-W26&gt;=0,O27,Q32-W21-W22-W23-W24-W25-W26)</f>
        <v>0</v>
      </c>
      <c r="X27" s="55"/>
      <c r="Y27" s="55"/>
      <c r="Z27" s="55"/>
      <c r="AA27" s="67">
        <f t="shared" si="1"/>
        <v>0</v>
      </c>
      <c r="AB27" s="67"/>
      <c r="AC27" s="67"/>
      <c r="AD27" s="68"/>
    </row>
    <row r="28" spans="2:30" ht="18" customHeight="1" x14ac:dyDescent="0.2">
      <c r="B28" s="47"/>
      <c r="C28" s="48"/>
      <c r="D28" s="48"/>
      <c r="E28" s="48"/>
      <c r="F28" s="48"/>
      <c r="G28" s="48"/>
      <c r="H28" s="49"/>
      <c r="I28" s="50"/>
      <c r="J28" s="51"/>
      <c r="K28" s="58"/>
      <c r="L28" s="58"/>
      <c r="M28" s="58"/>
      <c r="N28" s="58"/>
      <c r="O28" s="64"/>
      <c r="P28" s="64"/>
      <c r="Q28" s="64"/>
      <c r="R28" s="64"/>
      <c r="S28" s="65">
        <f t="shared" si="0"/>
        <v>0</v>
      </c>
      <c r="T28" s="65"/>
      <c r="U28" s="65"/>
      <c r="V28" s="66"/>
      <c r="W28" s="54">
        <f>IF(Q32-O28-W21-W22-W23-W24-W25-W26-W27&gt;=0,O28,Q32-W21-W22-W23-W24-W25-W26-W27)</f>
        <v>0</v>
      </c>
      <c r="X28" s="55"/>
      <c r="Y28" s="55"/>
      <c r="Z28" s="55"/>
      <c r="AA28" s="67">
        <f t="shared" si="1"/>
        <v>0</v>
      </c>
      <c r="AB28" s="67"/>
      <c r="AC28" s="67"/>
      <c r="AD28" s="68"/>
    </row>
    <row r="29" spans="2:30" ht="18" customHeight="1" x14ac:dyDescent="0.2">
      <c r="B29" s="47"/>
      <c r="C29" s="48"/>
      <c r="D29" s="48"/>
      <c r="E29" s="48"/>
      <c r="F29" s="48"/>
      <c r="G29" s="48"/>
      <c r="H29" s="49"/>
      <c r="I29" s="50"/>
      <c r="J29" s="51"/>
      <c r="K29" s="58"/>
      <c r="L29" s="58"/>
      <c r="M29" s="58"/>
      <c r="N29" s="58"/>
      <c r="O29" s="64"/>
      <c r="P29" s="64"/>
      <c r="Q29" s="64"/>
      <c r="R29" s="64"/>
      <c r="S29" s="65">
        <f t="shared" si="0"/>
        <v>0</v>
      </c>
      <c r="T29" s="65"/>
      <c r="U29" s="65"/>
      <c r="V29" s="66"/>
      <c r="W29" s="54">
        <f>IF(Q32-O29-W21-W22-W23-W24-W25-W26-W27-W28&gt;=0,O29,Q32-W21-W22-W23-W24-W25-W26-W27-W28)</f>
        <v>0</v>
      </c>
      <c r="X29" s="55"/>
      <c r="Y29" s="55"/>
      <c r="Z29" s="55"/>
      <c r="AA29" s="67">
        <f t="shared" si="1"/>
        <v>0</v>
      </c>
      <c r="AB29" s="67"/>
      <c r="AC29" s="67"/>
      <c r="AD29" s="68"/>
    </row>
    <row r="30" spans="2:30" ht="18" customHeight="1" thickBot="1" x14ac:dyDescent="0.25">
      <c r="B30" s="47"/>
      <c r="C30" s="48"/>
      <c r="D30" s="48"/>
      <c r="E30" s="48"/>
      <c r="F30" s="48"/>
      <c r="G30" s="48"/>
      <c r="H30" s="49"/>
      <c r="I30" s="50"/>
      <c r="J30" s="51"/>
      <c r="K30" s="42"/>
      <c r="L30" s="42"/>
      <c r="M30" s="42"/>
      <c r="N30" s="42"/>
      <c r="O30" s="43"/>
      <c r="P30" s="43"/>
      <c r="Q30" s="43"/>
      <c r="R30" s="43"/>
      <c r="S30" s="59">
        <f t="shared" si="0"/>
        <v>0</v>
      </c>
      <c r="T30" s="59"/>
      <c r="U30" s="59"/>
      <c r="V30" s="60"/>
      <c r="W30" s="56">
        <f>IF(Q32-O30-W21-W22-W23-W24-W25-W26-W27-W28-W29&gt;=0,O30,Q32-W21-W22-W23-W24-W25-W26-W27-W28-W29)</f>
        <v>0</v>
      </c>
      <c r="X30" s="57"/>
      <c r="Y30" s="57"/>
      <c r="Z30" s="57"/>
      <c r="AA30" s="52">
        <f t="shared" si="1"/>
        <v>0</v>
      </c>
      <c r="AB30" s="52"/>
      <c r="AC30" s="52"/>
      <c r="AD30" s="53"/>
    </row>
    <row r="31" spans="2:30" ht="18" customHeight="1" thickTop="1" thickBot="1" x14ac:dyDescent="0.25">
      <c r="B31" s="40" t="s">
        <v>15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">
        <v>25</v>
      </c>
      <c r="P31" s="107">
        <f>SUM(O21:R30)</f>
        <v>0</v>
      </c>
      <c r="Q31" s="107"/>
      <c r="R31" s="108"/>
      <c r="S31" s="7" t="s">
        <v>26</v>
      </c>
      <c r="T31" s="107">
        <f>SUM(S21:V30)</f>
        <v>0</v>
      </c>
      <c r="U31" s="107"/>
      <c r="V31" s="109"/>
    </row>
    <row r="32" spans="2:30" ht="21" customHeight="1" thickTop="1" x14ac:dyDescent="0.2">
      <c r="B32" s="39" t="s">
        <v>27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44">
        <f>MIN(P31,T31)</f>
        <v>0</v>
      </c>
      <c r="R32" s="45"/>
      <c r="S32" s="45"/>
      <c r="T32" s="45"/>
      <c r="U32" s="45"/>
      <c r="V32" s="46"/>
    </row>
    <row r="33" spans="2:30" ht="15" customHeight="1" thickBot="1" x14ac:dyDescent="0.25"/>
    <row r="34" spans="2:30" ht="15" customHeight="1" thickTop="1" x14ac:dyDescent="0.2">
      <c r="B34" s="110" t="s">
        <v>19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2"/>
    </row>
    <row r="35" spans="2:30" ht="15" customHeight="1" x14ac:dyDescent="0.2">
      <c r="B35" s="118" t="s">
        <v>31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20"/>
    </row>
    <row r="36" spans="2:30" ht="15" customHeight="1" x14ac:dyDescent="0.2">
      <c r="B36" s="118" t="s">
        <v>20</v>
      </c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20"/>
    </row>
    <row r="37" spans="2:30" ht="15" customHeight="1" x14ac:dyDescent="0.2">
      <c r="B37" s="118" t="s">
        <v>22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20"/>
    </row>
    <row r="38" spans="2:30" ht="15" customHeight="1" thickBot="1" x14ac:dyDescent="0.25">
      <c r="B38" s="104" t="s">
        <v>21</v>
      </c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6"/>
    </row>
    <row r="39" spans="2:30" ht="13.8" thickTop="1" x14ac:dyDescent="0.2"/>
  </sheetData>
  <sheetProtection password="CC09" sheet="1" objects="1" scenarios="1"/>
  <mergeCells count="122">
    <mergeCell ref="B38:AD38"/>
    <mergeCell ref="O13:R13"/>
    <mergeCell ref="P31:R31"/>
    <mergeCell ref="T31:V31"/>
    <mergeCell ref="K16:N16"/>
    <mergeCell ref="O16:R16"/>
    <mergeCell ref="B34:AD34"/>
    <mergeCell ref="W19:Z20"/>
    <mergeCell ref="AA19:AD20"/>
    <mergeCell ref="S22:V22"/>
    <mergeCell ref="B16:G16"/>
    <mergeCell ref="H16:J16"/>
    <mergeCell ref="B19:G20"/>
    <mergeCell ref="H19:J20"/>
    <mergeCell ref="W29:Z29"/>
    <mergeCell ref="AA29:AD29"/>
    <mergeCell ref="O28:R28"/>
    <mergeCell ref="S28:V28"/>
    <mergeCell ref="B37:AD37"/>
    <mergeCell ref="B35:AD35"/>
    <mergeCell ref="B36:AD36"/>
    <mergeCell ref="H22:J22"/>
    <mergeCell ref="B28:G28"/>
    <mergeCell ref="B29:G29"/>
    <mergeCell ref="M8:P8"/>
    <mergeCell ref="Q8:U8"/>
    <mergeCell ref="S21:V21"/>
    <mergeCell ref="M10:U10"/>
    <mergeCell ref="K13:N14"/>
    <mergeCell ref="O19:V19"/>
    <mergeCell ref="O21:R21"/>
    <mergeCell ref="B8:E8"/>
    <mergeCell ref="F8:L8"/>
    <mergeCell ref="B1:R1"/>
    <mergeCell ref="S1:AD1"/>
    <mergeCell ref="M7:P7"/>
    <mergeCell ref="Q7:AD7"/>
    <mergeCell ref="N3:AD3"/>
    <mergeCell ref="B3:G3"/>
    <mergeCell ref="H3:K3"/>
    <mergeCell ref="B4:G4"/>
    <mergeCell ref="B7:E7"/>
    <mergeCell ref="F7:L7"/>
    <mergeCell ref="H4:K4"/>
    <mergeCell ref="AA10:AC10"/>
    <mergeCell ref="O14:R14"/>
    <mergeCell ref="K15:N15"/>
    <mergeCell ref="B10:E10"/>
    <mergeCell ref="F10:J10"/>
    <mergeCell ref="K10:L10"/>
    <mergeCell ref="B13:G14"/>
    <mergeCell ref="AA21:AD21"/>
    <mergeCell ref="W21:Z21"/>
    <mergeCell ref="S20:V20"/>
    <mergeCell ref="V10:Z10"/>
    <mergeCell ref="K19:N20"/>
    <mergeCell ref="O20:R20"/>
    <mergeCell ref="H15:J15"/>
    <mergeCell ref="H13:J14"/>
    <mergeCell ref="O15:R15"/>
    <mergeCell ref="B15:G15"/>
    <mergeCell ref="B21:G21"/>
    <mergeCell ref="H21:J21"/>
    <mergeCell ref="K21:N21"/>
    <mergeCell ref="B22:G22"/>
    <mergeCell ref="B23:G23"/>
    <mergeCell ref="H23:J23"/>
    <mergeCell ref="B24:G24"/>
    <mergeCell ref="H29:J29"/>
    <mergeCell ref="H28:J28"/>
    <mergeCell ref="K29:N29"/>
    <mergeCell ref="B26:G26"/>
    <mergeCell ref="H26:J26"/>
    <mergeCell ref="B27:G27"/>
    <mergeCell ref="H27:J27"/>
    <mergeCell ref="H24:J24"/>
    <mergeCell ref="K25:N25"/>
    <mergeCell ref="B25:G25"/>
    <mergeCell ref="H25:J25"/>
    <mergeCell ref="K23:N23"/>
    <mergeCell ref="K24:N24"/>
    <mergeCell ref="AA22:AD22"/>
    <mergeCell ref="W22:Z22"/>
    <mergeCell ref="K22:N22"/>
    <mergeCell ref="O22:R22"/>
    <mergeCell ref="W27:Z27"/>
    <mergeCell ref="AA27:AD27"/>
    <mergeCell ref="AA26:AD26"/>
    <mergeCell ref="W28:Z28"/>
    <mergeCell ref="AA28:AD28"/>
    <mergeCell ref="W23:Z23"/>
    <mergeCell ref="W24:Z24"/>
    <mergeCell ref="W25:Z25"/>
    <mergeCell ref="AA23:AD23"/>
    <mergeCell ref="AA24:AD24"/>
    <mergeCell ref="AA25:AD25"/>
    <mergeCell ref="O25:R25"/>
    <mergeCell ref="S25:V25"/>
    <mergeCell ref="O23:R23"/>
    <mergeCell ref="S23:V23"/>
    <mergeCell ref="O24:R24"/>
    <mergeCell ref="S24:V24"/>
    <mergeCell ref="B32:P32"/>
    <mergeCell ref="B31:N31"/>
    <mergeCell ref="K30:N30"/>
    <mergeCell ref="O30:R30"/>
    <mergeCell ref="Q32:V32"/>
    <mergeCell ref="B30:G30"/>
    <mergeCell ref="H30:J30"/>
    <mergeCell ref="AA30:AD30"/>
    <mergeCell ref="W26:Z26"/>
    <mergeCell ref="W30:Z30"/>
    <mergeCell ref="K28:N28"/>
    <mergeCell ref="S30:V30"/>
    <mergeCell ref="K26:N26"/>
    <mergeCell ref="O26:R26"/>
    <mergeCell ref="S26:V26"/>
    <mergeCell ref="K27:N27"/>
    <mergeCell ref="O27:R27"/>
    <mergeCell ref="S27:V27"/>
    <mergeCell ref="O29:R29"/>
    <mergeCell ref="S29:V29"/>
  </mergeCells>
  <phoneticPr fontId="2"/>
  <dataValidations count="2">
    <dataValidation imeMode="off" allowBlank="1" showInputMessage="1" showErrorMessage="1" sqref="H15:L16 F10:J10 H27:R30 F7:L8 O15:R16 H21:L26 O21:R26 AA10"/>
    <dataValidation imeMode="hiragana" allowBlank="1" showInputMessage="1" showErrorMessage="1" sqref="B15:B16 M10:U10 Q7:AD7 Q8:U8 B21:B30"/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99" fitToHeight="0" orientation="portrait" r:id="rId1"/>
  <headerFooter alignWithMargins="0">
    <oddFooter xml:space="preserve">&amp;R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AD30"/>
  <sheetViews>
    <sheetView zoomScaleNormal="100" workbookViewId="0">
      <pane ySplit="4" topLeftCell="A5" activePane="bottomLeft" state="frozen"/>
      <selection activeCell="C5" sqref="C5"/>
      <selection pane="bottomLeft" activeCell="K17" sqref="K17:N17"/>
    </sheetView>
  </sheetViews>
  <sheetFormatPr defaultColWidth="9" defaultRowHeight="13.2" x14ac:dyDescent="0.2"/>
  <cols>
    <col min="1" max="1" width="3" style="1" customWidth="1"/>
    <col min="2" max="10" width="3.109375" style="1" customWidth="1"/>
    <col min="11" max="11" width="7.88671875" style="1" customWidth="1"/>
    <col min="12" max="23" width="3.109375" style="1" customWidth="1"/>
    <col min="24" max="30" width="3.6640625" style="1" customWidth="1"/>
    <col min="31" max="16384" width="9" style="1"/>
  </cols>
  <sheetData>
    <row r="1" spans="2:30" ht="21" customHeight="1" x14ac:dyDescent="0.2"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7" t="s">
        <v>23</v>
      </c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</row>
    <row r="2" spans="2:30" ht="12" customHeight="1" x14ac:dyDescent="0.2"/>
    <row r="3" spans="2:30" ht="21" customHeight="1" x14ac:dyDescent="0.2">
      <c r="B3" s="92" t="s">
        <v>1</v>
      </c>
      <c r="C3" s="93"/>
      <c r="D3" s="93"/>
      <c r="E3" s="93"/>
      <c r="F3" s="93"/>
      <c r="G3" s="93"/>
      <c r="H3" s="94">
        <v>131041</v>
      </c>
      <c r="I3" s="95"/>
      <c r="J3" s="95"/>
      <c r="K3" s="96"/>
      <c r="L3" s="2"/>
      <c r="N3" s="89" t="str">
        <f>IF(SUM(O15:R24) &gt;AA10,"エラー：利用者負担額（10%）が上限月額を超えています！","")</f>
        <v/>
      </c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1"/>
    </row>
    <row r="4" spans="2:30" ht="21" customHeight="1" x14ac:dyDescent="0.2">
      <c r="B4" s="97" t="s">
        <v>29</v>
      </c>
      <c r="C4" s="98"/>
      <c r="D4" s="98"/>
      <c r="E4" s="98"/>
      <c r="F4" s="98"/>
      <c r="G4" s="99"/>
      <c r="H4" s="101"/>
      <c r="I4" s="101"/>
      <c r="J4" s="101"/>
      <c r="K4" s="101"/>
      <c r="L4" s="9"/>
    </row>
    <row r="5" spans="2:30" ht="12" customHeight="1" x14ac:dyDescent="0.2"/>
    <row r="6" spans="2:30" ht="18" customHeight="1" x14ac:dyDescent="0.2">
      <c r="B6" s="3" t="s">
        <v>2</v>
      </c>
      <c r="C6" s="4"/>
      <c r="D6" s="4"/>
      <c r="E6" s="4"/>
      <c r="F6" s="4"/>
      <c r="G6" s="4"/>
      <c r="H6" s="4"/>
      <c r="I6" s="4"/>
    </row>
    <row r="7" spans="2:30" ht="21" customHeight="1" x14ac:dyDescent="0.2">
      <c r="B7" s="73" t="s">
        <v>3</v>
      </c>
      <c r="C7" s="73"/>
      <c r="D7" s="73"/>
      <c r="E7" s="73"/>
      <c r="F7" s="100"/>
      <c r="G7" s="100"/>
      <c r="H7" s="100"/>
      <c r="I7" s="100"/>
      <c r="J7" s="100"/>
      <c r="K7" s="100"/>
      <c r="L7" s="100"/>
      <c r="M7" s="73" t="s">
        <v>4</v>
      </c>
      <c r="N7" s="73"/>
      <c r="O7" s="73"/>
      <c r="P7" s="73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</row>
    <row r="8" spans="2:30" ht="21" customHeight="1" x14ac:dyDescent="0.2">
      <c r="B8" s="73" t="s">
        <v>5</v>
      </c>
      <c r="C8" s="73"/>
      <c r="D8" s="73"/>
      <c r="E8" s="73"/>
      <c r="F8" s="103"/>
      <c r="G8" s="103"/>
      <c r="H8" s="103"/>
      <c r="I8" s="103"/>
      <c r="J8" s="103"/>
      <c r="K8" s="103"/>
      <c r="L8" s="103"/>
      <c r="M8" s="73" t="s">
        <v>6</v>
      </c>
      <c r="N8" s="73"/>
      <c r="O8" s="73"/>
      <c r="P8" s="73"/>
      <c r="Q8" s="102"/>
      <c r="R8" s="102"/>
      <c r="S8" s="102"/>
      <c r="T8" s="102"/>
      <c r="U8" s="102"/>
    </row>
    <row r="9" spans="2:30" ht="18" customHeight="1" x14ac:dyDescent="0.2">
      <c r="B9" s="5" t="s">
        <v>7</v>
      </c>
    </row>
    <row r="10" spans="2:30" ht="21" customHeight="1" x14ac:dyDescent="0.2">
      <c r="B10" s="73" t="s">
        <v>8</v>
      </c>
      <c r="C10" s="73"/>
      <c r="D10" s="73"/>
      <c r="E10" s="73"/>
      <c r="F10" s="74"/>
      <c r="G10" s="74"/>
      <c r="H10" s="74"/>
      <c r="I10" s="74"/>
      <c r="J10" s="74"/>
      <c r="K10" s="73" t="s">
        <v>9</v>
      </c>
      <c r="L10" s="73"/>
      <c r="M10" s="102"/>
      <c r="N10" s="102"/>
      <c r="O10" s="102"/>
      <c r="P10" s="102"/>
      <c r="Q10" s="102"/>
      <c r="R10" s="102"/>
      <c r="S10" s="102"/>
      <c r="T10" s="102"/>
      <c r="U10" s="102"/>
      <c r="V10" s="81" t="s">
        <v>30</v>
      </c>
      <c r="W10" s="82"/>
      <c r="X10" s="82"/>
      <c r="Y10" s="82"/>
      <c r="Z10" s="83"/>
      <c r="AA10" s="69"/>
      <c r="AB10" s="70"/>
      <c r="AC10" s="71"/>
    </row>
    <row r="11" spans="2:30" ht="15" customHeight="1" x14ac:dyDescent="0.2"/>
    <row r="12" spans="2:30" ht="18" customHeight="1" thickBot="1" x14ac:dyDescent="0.25">
      <c r="B12" s="6"/>
    </row>
    <row r="13" spans="2:30" ht="18" customHeight="1" x14ac:dyDescent="0.2">
      <c r="B13" s="75" t="s">
        <v>11</v>
      </c>
      <c r="C13" s="76"/>
      <c r="D13" s="76"/>
      <c r="E13" s="76"/>
      <c r="F13" s="76"/>
      <c r="G13" s="76"/>
      <c r="H13" s="75" t="s">
        <v>10</v>
      </c>
      <c r="I13" s="76"/>
      <c r="J13" s="76"/>
      <c r="K13" s="75" t="s">
        <v>32</v>
      </c>
      <c r="L13" s="76"/>
      <c r="M13" s="76"/>
      <c r="N13" s="84"/>
      <c r="O13" s="73" t="s">
        <v>14</v>
      </c>
      <c r="P13" s="73"/>
      <c r="Q13" s="73"/>
      <c r="R13" s="73"/>
      <c r="S13" s="73"/>
      <c r="T13" s="73"/>
      <c r="U13" s="73"/>
      <c r="V13" s="97"/>
      <c r="W13" s="122" t="s">
        <v>17</v>
      </c>
      <c r="X13" s="114"/>
      <c r="Y13" s="114"/>
      <c r="Z13" s="116"/>
      <c r="AA13" s="123"/>
      <c r="AB13" s="124"/>
      <c r="AC13" s="124"/>
      <c r="AD13" s="125"/>
    </row>
    <row r="14" spans="2:30" ht="18" customHeight="1" x14ac:dyDescent="0.2">
      <c r="B14" s="77"/>
      <c r="C14" s="78"/>
      <c r="D14" s="78"/>
      <c r="E14" s="78"/>
      <c r="F14" s="78"/>
      <c r="G14" s="78"/>
      <c r="H14" s="77"/>
      <c r="I14" s="78"/>
      <c r="J14" s="78"/>
      <c r="K14" s="77"/>
      <c r="L14" s="78"/>
      <c r="M14" s="78"/>
      <c r="N14" s="85"/>
      <c r="O14" s="129">
        <v>0.1</v>
      </c>
      <c r="P14" s="72"/>
      <c r="Q14" s="72"/>
      <c r="R14" s="72"/>
      <c r="S14" s="79">
        <v>0.03</v>
      </c>
      <c r="T14" s="79"/>
      <c r="U14" s="79"/>
      <c r="V14" s="80"/>
      <c r="W14" s="115"/>
      <c r="X14" s="73"/>
      <c r="Y14" s="73"/>
      <c r="Z14" s="117"/>
      <c r="AA14" s="123"/>
      <c r="AB14" s="124"/>
      <c r="AC14" s="124"/>
      <c r="AD14" s="125"/>
    </row>
    <row r="15" spans="2:30" ht="18" customHeight="1" x14ac:dyDescent="0.2">
      <c r="B15" s="47"/>
      <c r="C15" s="48"/>
      <c r="D15" s="48"/>
      <c r="E15" s="48"/>
      <c r="F15" s="48"/>
      <c r="G15" s="48"/>
      <c r="H15" s="49"/>
      <c r="I15" s="50"/>
      <c r="J15" s="51"/>
      <c r="K15" s="61"/>
      <c r="L15" s="62"/>
      <c r="M15" s="62"/>
      <c r="N15" s="63"/>
      <c r="O15" s="130">
        <f>ROUNDDOWN(K15*0.1,0)</f>
        <v>0</v>
      </c>
      <c r="P15" s="130"/>
      <c r="Q15" s="130"/>
      <c r="R15" s="130"/>
      <c r="S15" s="65">
        <f>ROUNDDOWN(K15*0.03,0)</f>
        <v>0</v>
      </c>
      <c r="T15" s="65"/>
      <c r="U15" s="65"/>
      <c r="V15" s="66"/>
      <c r="W15" s="121">
        <f>O15-S15</f>
        <v>0</v>
      </c>
      <c r="X15" s="67"/>
      <c r="Y15" s="67"/>
      <c r="Z15" s="68"/>
      <c r="AA15" s="126"/>
      <c r="AB15" s="127"/>
      <c r="AC15" s="127"/>
      <c r="AD15" s="128"/>
    </row>
    <row r="16" spans="2:30" ht="18" customHeight="1" x14ac:dyDescent="0.2">
      <c r="B16" s="47"/>
      <c r="C16" s="48"/>
      <c r="D16" s="48"/>
      <c r="E16" s="48"/>
      <c r="F16" s="48"/>
      <c r="G16" s="48"/>
      <c r="H16" s="49"/>
      <c r="I16" s="50"/>
      <c r="J16" s="51"/>
      <c r="K16" s="61"/>
      <c r="L16" s="62"/>
      <c r="M16" s="62"/>
      <c r="N16" s="63"/>
      <c r="O16" s="130">
        <f t="shared" ref="O16:O24" si="0">ROUNDDOWN(K16*0.1,0)</f>
        <v>0</v>
      </c>
      <c r="P16" s="130"/>
      <c r="Q16" s="130"/>
      <c r="R16" s="130"/>
      <c r="S16" s="65">
        <f t="shared" ref="S16:S24" si="1">ROUNDDOWN(K16*0.03,0)</f>
        <v>0</v>
      </c>
      <c r="T16" s="65"/>
      <c r="U16" s="65"/>
      <c r="V16" s="66"/>
      <c r="W16" s="121">
        <f t="shared" ref="W16:W24" si="2">O16-S16</f>
        <v>0</v>
      </c>
      <c r="X16" s="67"/>
      <c r="Y16" s="67"/>
      <c r="Z16" s="68"/>
      <c r="AA16" s="126"/>
      <c r="AB16" s="127"/>
      <c r="AC16" s="127"/>
      <c r="AD16" s="128"/>
    </row>
    <row r="17" spans="2:30" ht="18" customHeight="1" x14ac:dyDescent="0.2">
      <c r="B17" s="47"/>
      <c r="C17" s="48"/>
      <c r="D17" s="48"/>
      <c r="E17" s="48"/>
      <c r="F17" s="48"/>
      <c r="G17" s="48"/>
      <c r="H17" s="49"/>
      <c r="I17" s="50"/>
      <c r="J17" s="51"/>
      <c r="K17" s="61"/>
      <c r="L17" s="62"/>
      <c r="M17" s="62"/>
      <c r="N17" s="63"/>
      <c r="O17" s="130">
        <f t="shared" si="0"/>
        <v>0</v>
      </c>
      <c r="P17" s="130"/>
      <c r="Q17" s="130"/>
      <c r="R17" s="130"/>
      <c r="S17" s="65">
        <f t="shared" si="1"/>
        <v>0</v>
      </c>
      <c r="T17" s="65"/>
      <c r="U17" s="65"/>
      <c r="V17" s="66"/>
      <c r="W17" s="121">
        <f t="shared" si="2"/>
        <v>0</v>
      </c>
      <c r="X17" s="67"/>
      <c r="Y17" s="67"/>
      <c r="Z17" s="68"/>
      <c r="AA17" s="126"/>
      <c r="AB17" s="127"/>
      <c r="AC17" s="127"/>
      <c r="AD17" s="128"/>
    </row>
    <row r="18" spans="2:30" ht="18" customHeight="1" x14ac:dyDescent="0.2">
      <c r="B18" s="47"/>
      <c r="C18" s="48"/>
      <c r="D18" s="48"/>
      <c r="E18" s="48"/>
      <c r="F18" s="48"/>
      <c r="G18" s="48"/>
      <c r="H18" s="49"/>
      <c r="I18" s="50"/>
      <c r="J18" s="51"/>
      <c r="K18" s="61"/>
      <c r="L18" s="62"/>
      <c r="M18" s="62"/>
      <c r="N18" s="63"/>
      <c r="O18" s="130">
        <f t="shared" si="0"/>
        <v>0</v>
      </c>
      <c r="P18" s="130"/>
      <c r="Q18" s="130"/>
      <c r="R18" s="130"/>
      <c r="S18" s="65">
        <f t="shared" si="1"/>
        <v>0</v>
      </c>
      <c r="T18" s="65"/>
      <c r="U18" s="65"/>
      <c r="V18" s="66"/>
      <c r="W18" s="121">
        <f t="shared" si="2"/>
        <v>0</v>
      </c>
      <c r="X18" s="67"/>
      <c r="Y18" s="67"/>
      <c r="Z18" s="68"/>
      <c r="AA18" s="126"/>
      <c r="AB18" s="127"/>
      <c r="AC18" s="127"/>
      <c r="AD18" s="128"/>
    </row>
    <row r="19" spans="2:30" ht="18" customHeight="1" x14ac:dyDescent="0.2">
      <c r="B19" s="47"/>
      <c r="C19" s="48"/>
      <c r="D19" s="48"/>
      <c r="E19" s="48"/>
      <c r="F19" s="48"/>
      <c r="G19" s="48"/>
      <c r="H19" s="49"/>
      <c r="I19" s="50"/>
      <c r="J19" s="51"/>
      <c r="K19" s="61"/>
      <c r="L19" s="62"/>
      <c r="M19" s="62"/>
      <c r="N19" s="63"/>
      <c r="O19" s="130">
        <f t="shared" si="0"/>
        <v>0</v>
      </c>
      <c r="P19" s="130"/>
      <c r="Q19" s="130"/>
      <c r="R19" s="130"/>
      <c r="S19" s="65">
        <f t="shared" si="1"/>
        <v>0</v>
      </c>
      <c r="T19" s="65"/>
      <c r="U19" s="65"/>
      <c r="V19" s="66"/>
      <c r="W19" s="121">
        <f t="shared" si="2"/>
        <v>0</v>
      </c>
      <c r="X19" s="67"/>
      <c r="Y19" s="67"/>
      <c r="Z19" s="68"/>
      <c r="AA19" s="126"/>
      <c r="AB19" s="127"/>
      <c r="AC19" s="127"/>
      <c r="AD19" s="128"/>
    </row>
    <row r="20" spans="2:30" ht="18" customHeight="1" x14ac:dyDescent="0.2">
      <c r="B20" s="47"/>
      <c r="C20" s="48"/>
      <c r="D20" s="48"/>
      <c r="E20" s="48"/>
      <c r="F20" s="48"/>
      <c r="G20" s="48"/>
      <c r="H20" s="49"/>
      <c r="I20" s="50"/>
      <c r="J20" s="51"/>
      <c r="K20" s="61"/>
      <c r="L20" s="62"/>
      <c r="M20" s="62"/>
      <c r="N20" s="63"/>
      <c r="O20" s="130">
        <f t="shared" si="0"/>
        <v>0</v>
      </c>
      <c r="P20" s="130"/>
      <c r="Q20" s="130"/>
      <c r="R20" s="130"/>
      <c r="S20" s="65">
        <f t="shared" si="1"/>
        <v>0</v>
      </c>
      <c r="T20" s="65"/>
      <c r="U20" s="65"/>
      <c r="V20" s="66"/>
      <c r="W20" s="121">
        <f t="shared" si="2"/>
        <v>0</v>
      </c>
      <c r="X20" s="67"/>
      <c r="Y20" s="67"/>
      <c r="Z20" s="68"/>
      <c r="AA20" s="126"/>
      <c r="AB20" s="127"/>
      <c r="AC20" s="127"/>
      <c r="AD20" s="128"/>
    </row>
    <row r="21" spans="2:30" ht="18" customHeight="1" x14ac:dyDescent="0.2">
      <c r="B21" s="47"/>
      <c r="C21" s="48"/>
      <c r="D21" s="48"/>
      <c r="E21" s="48"/>
      <c r="F21" s="48"/>
      <c r="G21" s="48"/>
      <c r="H21" s="49"/>
      <c r="I21" s="50"/>
      <c r="J21" s="51"/>
      <c r="K21" s="58"/>
      <c r="L21" s="58"/>
      <c r="M21" s="58"/>
      <c r="N21" s="58"/>
      <c r="O21" s="130">
        <f t="shared" si="0"/>
        <v>0</v>
      </c>
      <c r="P21" s="130"/>
      <c r="Q21" s="130"/>
      <c r="R21" s="130"/>
      <c r="S21" s="65">
        <f t="shared" si="1"/>
        <v>0</v>
      </c>
      <c r="T21" s="65"/>
      <c r="U21" s="65"/>
      <c r="V21" s="66"/>
      <c r="W21" s="121">
        <f t="shared" si="2"/>
        <v>0</v>
      </c>
      <c r="X21" s="67"/>
      <c r="Y21" s="67"/>
      <c r="Z21" s="68"/>
      <c r="AA21" s="126"/>
      <c r="AB21" s="127"/>
      <c r="AC21" s="127"/>
      <c r="AD21" s="128"/>
    </row>
    <row r="22" spans="2:30" ht="18" customHeight="1" x14ac:dyDescent="0.2">
      <c r="B22" s="47"/>
      <c r="C22" s="48"/>
      <c r="D22" s="48"/>
      <c r="E22" s="48"/>
      <c r="F22" s="48"/>
      <c r="G22" s="48"/>
      <c r="H22" s="49"/>
      <c r="I22" s="50"/>
      <c r="J22" s="51"/>
      <c r="K22" s="58"/>
      <c r="L22" s="58"/>
      <c r="M22" s="58"/>
      <c r="N22" s="58"/>
      <c r="O22" s="130">
        <f t="shared" si="0"/>
        <v>0</v>
      </c>
      <c r="P22" s="130"/>
      <c r="Q22" s="130"/>
      <c r="R22" s="130"/>
      <c r="S22" s="65">
        <f t="shared" si="1"/>
        <v>0</v>
      </c>
      <c r="T22" s="65"/>
      <c r="U22" s="65"/>
      <c r="V22" s="66"/>
      <c r="W22" s="121">
        <f t="shared" si="2"/>
        <v>0</v>
      </c>
      <c r="X22" s="67"/>
      <c r="Y22" s="67"/>
      <c r="Z22" s="68"/>
      <c r="AA22" s="126"/>
      <c r="AB22" s="127"/>
      <c r="AC22" s="127"/>
      <c r="AD22" s="128"/>
    </row>
    <row r="23" spans="2:30" ht="18" customHeight="1" x14ac:dyDescent="0.2">
      <c r="B23" s="47"/>
      <c r="C23" s="48"/>
      <c r="D23" s="48"/>
      <c r="E23" s="48"/>
      <c r="F23" s="48"/>
      <c r="G23" s="48"/>
      <c r="H23" s="49"/>
      <c r="I23" s="50"/>
      <c r="J23" s="51"/>
      <c r="K23" s="58"/>
      <c r="L23" s="58"/>
      <c r="M23" s="58"/>
      <c r="N23" s="58"/>
      <c r="O23" s="130">
        <f t="shared" si="0"/>
        <v>0</v>
      </c>
      <c r="P23" s="130"/>
      <c r="Q23" s="130"/>
      <c r="R23" s="130"/>
      <c r="S23" s="65">
        <f t="shared" si="1"/>
        <v>0</v>
      </c>
      <c r="T23" s="65"/>
      <c r="U23" s="65"/>
      <c r="V23" s="66"/>
      <c r="W23" s="121">
        <f t="shared" si="2"/>
        <v>0</v>
      </c>
      <c r="X23" s="67"/>
      <c r="Y23" s="67"/>
      <c r="Z23" s="68"/>
      <c r="AA23" s="126"/>
      <c r="AB23" s="127"/>
      <c r="AC23" s="127"/>
      <c r="AD23" s="128"/>
    </row>
    <row r="24" spans="2:30" ht="18" customHeight="1" x14ac:dyDescent="0.2">
      <c r="B24" s="47"/>
      <c r="C24" s="48"/>
      <c r="D24" s="48"/>
      <c r="E24" s="48"/>
      <c r="F24" s="48"/>
      <c r="G24" s="48"/>
      <c r="H24" s="49"/>
      <c r="I24" s="50"/>
      <c r="J24" s="51"/>
      <c r="K24" s="58"/>
      <c r="L24" s="58"/>
      <c r="M24" s="58"/>
      <c r="N24" s="58"/>
      <c r="O24" s="130">
        <f t="shared" si="0"/>
        <v>0</v>
      </c>
      <c r="P24" s="130"/>
      <c r="Q24" s="130"/>
      <c r="R24" s="130"/>
      <c r="S24" s="65">
        <f t="shared" si="1"/>
        <v>0</v>
      </c>
      <c r="T24" s="65"/>
      <c r="U24" s="65"/>
      <c r="V24" s="66"/>
      <c r="W24" s="121">
        <f t="shared" si="2"/>
        <v>0</v>
      </c>
      <c r="X24" s="67"/>
      <c r="Y24" s="67"/>
      <c r="Z24" s="68"/>
      <c r="AA24" s="126"/>
      <c r="AB24" s="127"/>
      <c r="AC24" s="127"/>
      <c r="AD24" s="128"/>
    </row>
    <row r="25" spans="2:30" ht="15" customHeight="1" thickBot="1" x14ac:dyDescent="0.25"/>
    <row r="26" spans="2:30" ht="15" customHeight="1" thickTop="1" x14ac:dyDescent="0.2">
      <c r="B26" s="110" t="s">
        <v>19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2"/>
    </row>
    <row r="27" spans="2:30" ht="15" customHeight="1" x14ac:dyDescent="0.2">
      <c r="B27" s="118" t="s">
        <v>33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20"/>
    </row>
    <row r="28" spans="2:30" ht="15" customHeight="1" x14ac:dyDescent="0.2">
      <c r="B28" s="118" t="s">
        <v>22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20"/>
    </row>
    <row r="29" spans="2:30" ht="15" customHeight="1" thickBot="1" x14ac:dyDescent="0.25">
      <c r="B29" s="104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6"/>
    </row>
    <row r="30" spans="2:30" ht="13.8" thickTop="1" x14ac:dyDescent="0.2"/>
  </sheetData>
  <sheetProtection password="CC09" sheet="1" objects="1" scenarios="1"/>
  <mergeCells count="103">
    <mergeCell ref="W17:Z17"/>
    <mergeCell ref="W18:Z18"/>
    <mergeCell ref="W19:Z19"/>
    <mergeCell ref="AA17:AD17"/>
    <mergeCell ref="AA18:AD18"/>
    <mergeCell ref="AA19:AD19"/>
    <mergeCell ref="H24:J24"/>
    <mergeCell ref="W21:Z21"/>
    <mergeCell ref="AA24:AD24"/>
    <mergeCell ref="W20:Z20"/>
    <mergeCell ref="W24:Z24"/>
    <mergeCell ref="K22:N22"/>
    <mergeCell ref="S24:V24"/>
    <mergeCell ref="K20:N20"/>
    <mergeCell ref="AA21:AD21"/>
    <mergeCell ref="AA20:AD20"/>
    <mergeCell ref="S20:V20"/>
    <mergeCell ref="K21:N21"/>
    <mergeCell ref="K24:N24"/>
    <mergeCell ref="K23:N23"/>
    <mergeCell ref="O21:R21"/>
    <mergeCell ref="O22:R22"/>
    <mergeCell ref="S22:V22"/>
    <mergeCell ref="S21:V21"/>
    <mergeCell ref="O24:R24"/>
    <mergeCell ref="B18:G18"/>
    <mergeCell ref="B20:G20"/>
    <mergeCell ref="H20:J20"/>
    <mergeCell ref="B21:G21"/>
    <mergeCell ref="H21:J21"/>
    <mergeCell ref="B22:G22"/>
    <mergeCell ref="B19:G19"/>
    <mergeCell ref="H19:J19"/>
    <mergeCell ref="O20:R20"/>
    <mergeCell ref="B1:R1"/>
    <mergeCell ref="S1:AD1"/>
    <mergeCell ref="M7:P7"/>
    <mergeCell ref="Q7:AD7"/>
    <mergeCell ref="N3:AD3"/>
    <mergeCell ref="B3:G3"/>
    <mergeCell ref="B7:E7"/>
    <mergeCell ref="F7:L7"/>
    <mergeCell ref="H3:K3"/>
    <mergeCell ref="B4:G4"/>
    <mergeCell ref="B29:AD29"/>
    <mergeCell ref="O16:R16"/>
    <mergeCell ref="B26:AD26"/>
    <mergeCell ref="B15:G15"/>
    <mergeCell ref="H15:J15"/>
    <mergeCell ref="B23:G23"/>
    <mergeCell ref="B28:AD28"/>
    <mergeCell ref="B27:AD27"/>
    <mergeCell ref="W22:Z22"/>
    <mergeCell ref="AA22:AD22"/>
    <mergeCell ref="H23:J23"/>
    <mergeCell ref="O23:R23"/>
    <mergeCell ref="S23:V23"/>
    <mergeCell ref="W23:Z23"/>
    <mergeCell ref="AA23:AD23"/>
    <mergeCell ref="B24:G24"/>
    <mergeCell ref="S15:V15"/>
    <mergeCell ref="O15:R15"/>
    <mergeCell ref="W15:Z15"/>
    <mergeCell ref="K15:N15"/>
    <mergeCell ref="K18:N18"/>
    <mergeCell ref="O18:R18"/>
    <mergeCell ref="S18:V18"/>
    <mergeCell ref="O19:R19"/>
    <mergeCell ref="B17:G17"/>
    <mergeCell ref="H4:K4"/>
    <mergeCell ref="B13:G14"/>
    <mergeCell ref="H13:J14"/>
    <mergeCell ref="B8:E8"/>
    <mergeCell ref="F8:L8"/>
    <mergeCell ref="B10:E10"/>
    <mergeCell ref="F10:J10"/>
    <mergeCell ref="K10:L10"/>
    <mergeCell ref="B16:G16"/>
    <mergeCell ref="K17:N17"/>
    <mergeCell ref="W16:Z16"/>
    <mergeCell ref="K16:N16"/>
    <mergeCell ref="K13:N14"/>
    <mergeCell ref="M8:P8"/>
    <mergeCell ref="AA10:AC10"/>
    <mergeCell ref="H22:J22"/>
    <mergeCell ref="W13:Z14"/>
    <mergeCell ref="AA13:AD14"/>
    <mergeCell ref="S16:V16"/>
    <mergeCell ref="H17:J17"/>
    <mergeCell ref="AA15:AD15"/>
    <mergeCell ref="AA16:AD16"/>
    <mergeCell ref="H16:J16"/>
    <mergeCell ref="H18:J18"/>
    <mergeCell ref="K19:N19"/>
    <mergeCell ref="Q8:U8"/>
    <mergeCell ref="M10:U10"/>
    <mergeCell ref="O13:V13"/>
    <mergeCell ref="S14:V14"/>
    <mergeCell ref="V10:Z10"/>
    <mergeCell ref="O14:R14"/>
    <mergeCell ref="S19:V19"/>
    <mergeCell ref="O17:R17"/>
    <mergeCell ref="S17:V17"/>
  </mergeCells>
  <phoneticPr fontId="2"/>
  <dataValidations count="2">
    <dataValidation imeMode="off" allowBlank="1" showInputMessage="1" showErrorMessage="1" sqref="H21:N24 H15:L20 F7:L8 AA10 F10:J10 O15:R24"/>
    <dataValidation imeMode="hiragana" allowBlank="1" showInputMessage="1" showErrorMessage="1" sqref="B15:B24 M10:U10 Q7:AD7 Q8:U8"/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概要紹介</vt:lpstr>
      <vt:lpstr>「一般」設例</vt:lpstr>
      <vt:lpstr>「一般(2)」設例</vt:lpstr>
      <vt:lpstr>説明用←｜→計算用</vt:lpstr>
      <vt:lpstr>一般</vt:lpstr>
      <vt:lpstr>一般 (2)</vt:lpstr>
      <vt:lpstr>'「一般(2)」設例'!Print_Area</vt:lpstr>
      <vt:lpstr>「一般」設例!Print_Area</vt:lpstr>
    </vt:vector>
  </TitlesOfParts>
  <Company>新宿区役所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ml-shinjukuku@city.shinjuku.lg.jp</dc:creator>
  <cp:lastModifiedBy>H.Takahashi</cp:lastModifiedBy>
  <cp:lastPrinted>2023-01-17T07:30:36Z</cp:lastPrinted>
  <dcterms:created xsi:type="dcterms:W3CDTF">2007-09-05T07:55:51Z</dcterms:created>
  <dcterms:modified xsi:type="dcterms:W3CDTF">2023-01-17T07:39:17Z</dcterms:modified>
</cp:coreProperties>
</file>